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10fcb3d1fe69792/2020/Budget 2020/"/>
    </mc:Choice>
  </mc:AlternateContent>
  <xr:revisionPtr revIDLastSave="0" documentId="8_{02478C0C-8EB4-4BEA-931E-5C6D9D68AE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 Detail Budget" sheetId="4" r:id="rId1"/>
    <sheet name=" Summary 2019 Budget" sheetId="11" r:id="rId2"/>
    <sheet name="Sheet1" sheetId="12" r:id="rId3"/>
  </sheets>
  <definedNames>
    <definedName name="_xlnm.Print_Area" localSheetId="1">' Summary 2019 Budget'!$A$1:$H$54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1" l="1"/>
  <c r="F39" i="11"/>
  <c r="E94" i="4"/>
  <c r="F136" i="4"/>
  <c r="F138" i="4" s="1"/>
  <c r="F140" i="4" s="1"/>
  <c r="E119" i="4"/>
  <c r="E87" i="4"/>
  <c r="E81" i="4"/>
  <c r="E76" i="4"/>
  <c r="E36" i="4"/>
  <c r="E120" i="4" l="1"/>
  <c r="E128" i="4" s="1"/>
  <c r="E130" i="4" s="1"/>
  <c r="F119" i="4" l="1"/>
  <c r="F120" i="4" s="1"/>
  <c r="F87" i="4"/>
  <c r="F81" i="4"/>
  <c r="F76" i="4"/>
  <c r="F128" i="4" s="1"/>
  <c r="F36" i="4"/>
  <c r="F130" i="4" l="1"/>
  <c r="H39" i="11"/>
  <c r="H42" i="11" s="1"/>
  <c r="H30" i="11"/>
  <c r="H14" i="11"/>
  <c r="H17" i="11" s="1"/>
  <c r="G27" i="11" l="1"/>
  <c r="H125" i="4" l="1"/>
  <c r="H124" i="4"/>
  <c r="H123" i="4"/>
  <c r="H122" i="4"/>
  <c r="H121" i="4"/>
  <c r="H118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3" i="4"/>
  <c r="H92" i="4"/>
  <c r="H91" i="4"/>
  <c r="H90" i="4"/>
  <c r="H85" i="4"/>
  <c r="H84" i="4"/>
  <c r="H83" i="4"/>
  <c r="H80" i="4"/>
  <c r="H75" i="4"/>
  <c r="H74" i="4"/>
  <c r="H73" i="4"/>
  <c r="H72" i="4"/>
  <c r="H71" i="4"/>
  <c r="H70" i="4"/>
  <c r="H69" i="4"/>
  <c r="H68" i="4"/>
  <c r="H67" i="4"/>
  <c r="H66" i="4"/>
  <c r="H65" i="4"/>
  <c r="H63" i="4"/>
  <c r="H62" i="4"/>
  <c r="H61" i="4"/>
  <c r="H59" i="4"/>
  <c r="H58" i="4"/>
  <c r="H56" i="4"/>
  <c r="H55" i="4"/>
  <c r="H54" i="4"/>
  <c r="H53" i="4"/>
  <c r="H52" i="4"/>
  <c r="H51" i="4"/>
  <c r="H50" i="4"/>
  <c r="H49" i="4"/>
  <c r="H86" i="4"/>
  <c r="H47" i="4"/>
  <c r="H46" i="4"/>
  <c r="H44" i="4"/>
  <c r="H45" i="4"/>
  <c r="H43" i="4"/>
  <c r="H126" i="4" l="1"/>
  <c r="E136" i="4"/>
  <c r="E138" i="4" s="1"/>
  <c r="E140" i="4" s="1"/>
  <c r="H25" i="4"/>
  <c r="H26" i="4"/>
  <c r="H29" i="4"/>
  <c r="H31" i="4"/>
  <c r="H32" i="4"/>
  <c r="H33" i="4"/>
  <c r="H11" i="4"/>
  <c r="H12" i="4"/>
  <c r="H15" i="4"/>
  <c r="H16" i="4"/>
  <c r="H17" i="4"/>
  <c r="H19" i="4"/>
  <c r="H21" i="4"/>
  <c r="H9" i="4"/>
  <c r="H8" i="4"/>
  <c r="H7" i="4"/>
  <c r="H6" i="4"/>
  <c r="D94" i="4"/>
  <c r="H94" i="4" s="1"/>
  <c r="C94" i="4"/>
  <c r="B94" i="4"/>
  <c r="F30" i="11" l="1"/>
  <c r="F14" i="11"/>
  <c r="F17" i="11" s="1"/>
  <c r="G16" i="11"/>
  <c r="G15" i="11"/>
  <c r="G13" i="11"/>
  <c r="G12" i="11"/>
  <c r="G11" i="11"/>
  <c r="G10" i="11"/>
  <c r="G9" i="11"/>
  <c r="G8" i="11"/>
  <c r="G7" i="11"/>
  <c r="G6" i="11"/>
  <c r="G5" i="11"/>
  <c r="F31" i="11" l="1"/>
  <c r="G14" i="11"/>
  <c r="D81" i="4"/>
  <c r="H81" i="4" s="1"/>
  <c r="C81" i="4"/>
  <c r="B81" i="4"/>
  <c r="E25" i="11"/>
  <c r="G25" i="11" s="1"/>
  <c r="E24" i="11"/>
  <c r="G24" i="11" s="1"/>
  <c r="D60" i="4"/>
  <c r="H60" i="4" s="1"/>
  <c r="E14" i="11" l="1"/>
  <c r="E17" i="11" l="1"/>
  <c r="G17" i="11" s="1"/>
  <c r="D14" i="11"/>
  <c r="D17" i="11" s="1"/>
  <c r="D30" i="11"/>
  <c r="B136" i="4"/>
  <c r="B138" i="4" s="1"/>
  <c r="D31" i="11" l="1"/>
  <c r="B99" i="4"/>
  <c r="B119" i="4" s="1"/>
  <c r="B120" i="4" s="1"/>
  <c r="B87" i="4"/>
  <c r="B64" i="4"/>
  <c r="B76" i="4" s="1"/>
  <c r="B36" i="4"/>
  <c r="D119" i="4"/>
  <c r="H119" i="4" s="1"/>
  <c r="D64" i="4"/>
  <c r="H64" i="4" s="1"/>
  <c r="C64" i="4"/>
  <c r="B128" i="4" l="1"/>
  <c r="D76" i="4"/>
  <c r="H76" i="4" s="1"/>
  <c r="D120" i="4"/>
  <c r="H120" i="4" s="1"/>
  <c r="B127" i="4"/>
  <c r="B130" i="4" s="1"/>
  <c r="E21" i="11" l="1"/>
  <c r="G21" i="11" s="1"/>
  <c r="E23" i="11"/>
  <c r="G23" i="11" s="1"/>
  <c r="D87" i="4"/>
  <c r="C30" i="11"/>
  <c r="B30" i="11"/>
  <c r="C14" i="11"/>
  <c r="C17" i="11" s="1"/>
  <c r="B14" i="11"/>
  <c r="B17" i="11" s="1"/>
  <c r="C136" i="4"/>
  <c r="C138" i="4" s="1"/>
  <c r="C87" i="4"/>
  <c r="C119" i="4"/>
  <c r="C120" i="4" s="1"/>
  <c r="C76" i="4"/>
  <c r="C36" i="4"/>
  <c r="D128" i="4" l="1"/>
  <c r="H128" i="4" s="1"/>
  <c r="H87" i="4"/>
  <c r="C128" i="4"/>
  <c r="E22" i="11"/>
  <c r="G22" i="11" s="1"/>
  <c r="G30" i="11" s="1"/>
  <c r="H34" i="4"/>
  <c r="B31" i="11"/>
  <c r="C31" i="11"/>
  <c r="C127" i="4"/>
  <c r="C130" i="4" s="1"/>
  <c r="D136" i="4"/>
  <c r="D138" i="4" s="1"/>
  <c r="E30" i="11" l="1"/>
  <c r="E31" i="11" s="1"/>
  <c r="B16" i="12"/>
  <c r="B14" i="12"/>
  <c r="D36" i="4" l="1"/>
  <c r="D127" i="4" l="1"/>
  <c r="D130" i="4" l="1"/>
  <c r="H127" i="4" l="1"/>
  <c r="D51" i="11" l="1"/>
  <c r="B51" i="11"/>
  <c r="H49" i="11"/>
  <c r="H48" i="11"/>
  <c r="H51" i="11" s="1"/>
  <c r="D39" i="11"/>
  <c r="D42" i="11" s="1"/>
  <c r="C39" i="11"/>
  <c r="C42" i="11" s="1"/>
  <c r="B39" i="11"/>
  <c r="H4" i="4" l="1"/>
  <c r="H36" i="4" l="1"/>
</calcChain>
</file>

<file path=xl/sharedStrings.xml><?xml version="1.0" encoding="utf-8"?>
<sst xmlns="http://schemas.openxmlformats.org/spreadsheetml/2006/main" count="236" uniqueCount="204">
  <si>
    <t>Revenues:</t>
  </si>
  <si>
    <t>Taxes:</t>
  </si>
  <si>
    <t xml:space="preserve">   Other Taxes</t>
  </si>
  <si>
    <t>Intergovernmental</t>
  </si>
  <si>
    <t>Licenses &amp; Permits</t>
  </si>
  <si>
    <t>Public Service Charges</t>
  </si>
  <si>
    <t>Intergov't Charges</t>
  </si>
  <si>
    <t>Miscellaneous Revenue</t>
  </si>
  <si>
    <t>TOTAL REVENUES:</t>
  </si>
  <si>
    <t>Expenditures:</t>
  </si>
  <si>
    <t>General Government</t>
  </si>
  <si>
    <t>Public Safety</t>
  </si>
  <si>
    <t>Public Works</t>
  </si>
  <si>
    <t>Health &amp; Human Services</t>
  </si>
  <si>
    <t>Recreation &amp; Education</t>
  </si>
  <si>
    <t>Capital Outlay</t>
  </si>
  <si>
    <t>TOTAL EXPENDITURES:</t>
  </si>
  <si>
    <t>Fines, Forfeitures &amp; Penalties</t>
  </si>
  <si>
    <t>Conservation &amp; Development</t>
  </si>
  <si>
    <t xml:space="preserve">          Aid in Lieu of Taxes/PILT</t>
  </si>
  <si>
    <t xml:space="preserve">          Personal Property Taxes</t>
  </si>
  <si>
    <t xml:space="preserve">   General Property(Tax Levy)</t>
  </si>
  <si>
    <t xml:space="preserve">          Building &amp; UDC Permits</t>
  </si>
  <si>
    <t xml:space="preserve">          Shared Revenue</t>
  </si>
  <si>
    <t xml:space="preserve">          Interest &amp; Dividends</t>
  </si>
  <si>
    <t xml:space="preserve">          Waste Disposal Revenue</t>
  </si>
  <si>
    <t xml:space="preserve">          Lottery Credit</t>
  </si>
  <si>
    <t xml:space="preserve">          Legal</t>
  </si>
  <si>
    <t xml:space="preserve">               Attorney</t>
  </si>
  <si>
    <t xml:space="preserve">               Insurance</t>
  </si>
  <si>
    <t xml:space="preserve">          Clerk</t>
  </si>
  <si>
    <t xml:space="preserve">               Assessor Contract</t>
  </si>
  <si>
    <t xml:space="preserve">          Election</t>
  </si>
  <si>
    <t xml:space="preserve">          Town Hall</t>
  </si>
  <si>
    <t xml:space="preserve">               Fire Protection</t>
  </si>
  <si>
    <t xml:space="preserve">               EMS/First Responders</t>
  </si>
  <si>
    <t xml:space="preserve">          Dump</t>
  </si>
  <si>
    <t xml:space="preserve">               Attendant-Mileage/Other</t>
  </si>
  <si>
    <t xml:space="preserve">               Equipment Purchases</t>
  </si>
  <si>
    <t xml:space="preserve">               Small Eq &amp; Tool Purchases</t>
  </si>
  <si>
    <t xml:space="preserve">               Equipment Rent</t>
  </si>
  <si>
    <t xml:space="preserve">               Salt/Sand</t>
  </si>
  <si>
    <t xml:space="preserve">               Patch Mix</t>
  </si>
  <si>
    <t xml:space="preserve">               Chip Seal</t>
  </si>
  <si>
    <t xml:space="preserve">               Crack Seal</t>
  </si>
  <si>
    <t xml:space="preserve">               Gravel</t>
  </si>
  <si>
    <t xml:space="preserve">               Truck Loan</t>
  </si>
  <si>
    <t xml:space="preserve">          Fire Signs</t>
  </si>
  <si>
    <t xml:space="preserve">               Dog Licenses</t>
  </si>
  <si>
    <t xml:space="preserve">               Office Supplies/Postage, etc</t>
  </si>
  <si>
    <t xml:space="preserve">               Land Purchased</t>
  </si>
  <si>
    <t>Equipment Reserve:</t>
  </si>
  <si>
    <t>Building Reserve:</t>
  </si>
  <si>
    <t xml:space="preserve">          Land Rent for Crops</t>
  </si>
  <si>
    <t>Cash Balance Applied</t>
  </si>
  <si>
    <t>Taxes</t>
  </si>
  <si>
    <t xml:space="preserve">               UDC Inspections</t>
  </si>
  <si>
    <t xml:space="preserve">               Smart Growth</t>
  </si>
  <si>
    <t>Total Revenues</t>
  </si>
  <si>
    <t xml:space="preserve">     Cash Balance Applied</t>
  </si>
  <si>
    <t>TOTAL REVENUES AND  CASH BALANCES APPLIED:</t>
  </si>
  <si>
    <t>Debt Service</t>
  </si>
  <si>
    <t>General Fund -JCB Checking</t>
  </si>
  <si>
    <t>All Governmental &amp; Proprietary Funds Combined</t>
  </si>
  <si>
    <t>Membership-Savings-CCU</t>
  </si>
  <si>
    <t>Total         Expenditures</t>
  </si>
  <si>
    <t>Property Tax Contribution</t>
  </si>
  <si>
    <t>Total</t>
  </si>
  <si>
    <t>Certificate of Deposit-CCU</t>
  </si>
  <si>
    <t xml:space="preserve">               Eq Parts/ Repairs/Supplies</t>
  </si>
  <si>
    <t xml:space="preserve">               Forest Crop Law Expenses</t>
  </si>
  <si>
    <t>Manchester Tax Levy</t>
  </si>
  <si>
    <t xml:space="preserve">               Treasurer-Mileage</t>
  </si>
  <si>
    <t xml:space="preserve">               Utilities/Maint/Repairs</t>
  </si>
  <si>
    <t xml:space="preserve">               Hot &amp; Cold Mix/Wedging</t>
  </si>
  <si>
    <t xml:space="preserve">               Dues,Adv,Supplies,Misc</t>
  </si>
  <si>
    <t xml:space="preserve">               Road Signs</t>
  </si>
  <si>
    <t xml:space="preserve">               Culverts</t>
  </si>
  <si>
    <t xml:space="preserve">               Attendant- Salary</t>
  </si>
  <si>
    <t>Intergov't Charges----</t>
  </si>
  <si>
    <t>Fines, Forfeitures &amp; Penalties----</t>
  </si>
  <si>
    <t xml:space="preserve"> </t>
  </si>
  <si>
    <t xml:space="preserve">               Cell Phones/HOTSPOT</t>
  </si>
  <si>
    <t xml:space="preserve">          Dog &amp; Liquor Licenses</t>
  </si>
  <si>
    <t xml:space="preserve">          ATV Signs</t>
  </si>
  <si>
    <t xml:space="preserve">               Waste Disposal Charges</t>
  </si>
  <si>
    <t>Petty Cash for Dump</t>
  </si>
  <si>
    <t>Undesignated in CDS Reserve:</t>
  </si>
  <si>
    <r>
      <t xml:space="preserve">            </t>
    </r>
    <r>
      <rPr>
        <sz val="16"/>
        <color theme="1"/>
        <rFont val="Calibri"/>
        <family val="2"/>
        <scheme val="minor"/>
      </rPr>
      <t>Dog Penalty</t>
    </r>
  </si>
  <si>
    <t xml:space="preserve">               Fire Signs</t>
  </si>
  <si>
    <t xml:space="preserve">          Sale of EQ &amp; Misc</t>
  </si>
  <si>
    <t xml:space="preserve">              IRS Penalty</t>
  </si>
  <si>
    <t xml:space="preserve">    Other Taxes:</t>
  </si>
  <si>
    <t xml:space="preserve">          MFL/FC Severance/Yield</t>
  </si>
  <si>
    <t xml:space="preserve">          County Timber Sales </t>
  </si>
  <si>
    <t xml:space="preserve">          General Transportation Aid</t>
  </si>
  <si>
    <t xml:space="preserve">          Culvert Aid-Jac Co/Other</t>
  </si>
  <si>
    <t xml:space="preserve">          Fire Dues 2% &amp; State Services</t>
  </si>
  <si>
    <t xml:space="preserve">          ATC ANNUAL</t>
  </si>
  <si>
    <r>
      <t xml:space="preserve">    </t>
    </r>
    <r>
      <rPr>
        <sz val="16"/>
        <color theme="1"/>
        <rFont val="Calibri"/>
        <family val="2"/>
        <scheme val="minor"/>
      </rPr>
      <t xml:space="preserve">      Miscellaneous</t>
    </r>
    <r>
      <rPr>
        <sz val="11"/>
        <color theme="1"/>
        <rFont val="Cambria"/>
        <family val="1"/>
        <scheme val="major"/>
      </rPr>
      <t xml:space="preserve"> </t>
    </r>
  </si>
  <si>
    <t xml:space="preserve">           Board</t>
  </si>
  <si>
    <t>REVENUES:</t>
  </si>
  <si>
    <t xml:space="preserve">          Assessor/Treasurer</t>
  </si>
  <si>
    <t xml:space="preserve">                Accountant </t>
  </si>
  <si>
    <t xml:space="preserve">                Clerk Office Supplies/Postage, etc</t>
  </si>
  <si>
    <t xml:space="preserve">               Election - Adv, Training &amp; Supplies</t>
  </si>
  <si>
    <t xml:space="preserve">               Election - Workers</t>
  </si>
  <si>
    <t xml:space="preserve">                Clerk Training</t>
  </si>
  <si>
    <t xml:space="preserve">                Clerk-Mileage</t>
  </si>
  <si>
    <t xml:space="preserve">                Mileage for Chairman</t>
  </si>
  <si>
    <t>Undesignated in Savings</t>
  </si>
  <si>
    <t>T OTAL IN CDS:</t>
  </si>
  <si>
    <t>EXPENDITURES:</t>
  </si>
  <si>
    <t>Undesignated Reserve in CDS:</t>
  </si>
  <si>
    <t>Total in CDS</t>
  </si>
  <si>
    <t>Undesignated Reserve in Checking</t>
  </si>
  <si>
    <t>The Town of Manchester has No Indebtedness (Loans).</t>
  </si>
  <si>
    <t xml:space="preserve">Total     Revenues </t>
  </si>
  <si>
    <t xml:space="preserve">Statutory Limit  </t>
  </si>
  <si>
    <t>Other Financing Sources &amp; ATC</t>
  </si>
  <si>
    <t>Other Financing Uses-ATC CD</t>
  </si>
  <si>
    <t>ATC CDS:</t>
  </si>
  <si>
    <t>REV OVER(UNDER) EXP</t>
  </si>
  <si>
    <t>ATC  FUND CD</t>
  </si>
  <si>
    <t>Recreation &amp; Education - 4H</t>
  </si>
  <si>
    <t>TOTAL IN CCU</t>
  </si>
  <si>
    <t>( Below was done for Proposed Budget)</t>
  </si>
  <si>
    <t>Total Clerk</t>
  </si>
  <si>
    <t>Total CCU</t>
  </si>
  <si>
    <t>Petty Cash Dump</t>
  </si>
  <si>
    <t xml:space="preserve">                Other Public Safety (LUCA)</t>
  </si>
  <si>
    <t>Employees</t>
  </si>
  <si>
    <t>Scott Barton</t>
  </si>
  <si>
    <t>Kirk Bucholz</t>
  </si>
  <si>
    <t>Dave Lambert</t>
  </si>
  <si>
    <t>Kyle Deno</t>
  </si>
  <si>
    <t>Ruby Eide</t>
  </si>
  <si>
    <t>Rebecca Franks</t>
  </si>
  <si>
    <t>David Gebhardt</t>
  </si>
  <si>
    <t>Mark Gjerseth</t>
  </si>
  <si>
    <t>Danny Iverson</t>
  </si>
  <si>
    <t>James Iverson</t>
  </si>
  <si>
    <t>LeRoy Simonsin</t>
  </si>
  <si>
    <t>Total FICA</t>
  </si>
  <si>
    <t>Total Patrolman</t>
  </si>
  <si>
    <t>FICA until Aug</t>
  </si>
  <si>
    <t xml:space="preserve">          FEMA/ DOT </t>
  </si>
  <si>
    <t xml:space="preserve">                Clerk- Salary/Meetings</t>
  </si>
  <si>
    <t xml:space="preserve">               Treasurer- Salary/Meetings</t>
  </si>
  <si>
    <t xml:space="preserve">               FICA-Dump Attendant</t>
  </si>
  <si>
    <t xml:space="preserve">               Supervisor#1 -Salary/Meetings</t>
  </si>
  <si>
    <t xml:space="preserve">               Supervisor#2- Salary/Meetings</t>
  </si>
  <si>
    <t xml:space="preserve">               Chairman- Salary/Meetings</t>
  </si>
  <si>
    <t>2018 AdoptedBudget</t>
  </si>
  <si>
    <t xml:space="preserve">2018 Revised </t>
  </si>
  <si>
    <t>2018 Budget Oct Amended</t>
  </si>
  <si>
    <t>ATC Money to CD at Coop CU</t>
  </si>
  <si>
    <t xml:space="preserve">               FICA for Board</t>
  </si>
  <si>
    <t xml:space="preserve">                Mileage for Supervisors</t>
  </si>
  <si>
    <t>TOTAL HEALTH &amp; HUMAN SERVICES</t>
  </si>
  <si>
    <t>TOTAL GENERAL GOVERNMENT</t>
  </si>
  <si>
    <t>TOTAL PUBLIC SAFETY</t>
  </si>
  <si>
    <t>TOTAL PUBLIC WORKS</t>
  </si>
  <si>
    <t xml:space="preserve">2018 Actual </t>
  </si>
  <si>
    <t>2018 Actual</t>
  </si>
  <si>
    <t>2019 Actuals</t>
  </si>
  <si>
    <t>Difference</t>
  </si>
  <si>
    <t>2019 BUDGET</t>
  </si>
  <si>
    <t xml:space="preserve">          Highway Related Expenses</t>
  </si>
  <si>
    <t xml:space="preserve">               Equipment Fuel-Diesel &amp; Gas</t>
  </si>
  <si>
    <t xml:space="preserve">               Highway Patrolman FICA</t>
  </si>
  <si>
    <t xml:space="preserve">               Highway Patrolman Wages</t>
  </si>
  <si>
    <t xml:space="preserve">               Highway/Eq Insurance</t>
  </si>
  <si>
    <t xml:space="preserve">               Misc Highway Expenses     </t>
  </si>
  <si>
    <t xml:space="preserve">               Shop Building/Utilities/Maint</t>
  </si>
  <si>
    <t>Total Highway</t>
  </si>
  <si>
    <t>Total Dump Expenses</t>
  </si>
  <si>
    <t xml:space="preserve">               Supervisor Training</t>
  </si>
  <si>
    <t xml:space="preserve">               Treasurer-FICA</t>
  </si>
  <si>
    <t xml:space="preserve">                Clerk-FICA</t>
  </si>
  <si>
    <t xml:space="preserve">               Highway Patrolman DWD Unemploy</t>
  </si>
  <si>
    <t xml:space="preserve">               Highway Patrolman Mileage</t>
  </si>
  <si>
    <t>Capital Outlay Town Hall</t>
  </si>
  <si>
    <t>Jackson County Bank CD</t>
  </si>
  <si>
    <t>Total in Savings/CDS</t>
  </si>
  <si>
    <t>( ) = over budget +</t>
  </si>
  <si>
    <t>( ) = over budget -</t>
  </si>
  <si>
    <r>
      <t xml:space="preserve">Public Safety  </t>
    </r>
    <r>
      <rPr>
        <sz val="8"/>
        <color theme="1"/>
        <rFont val="Calibri"/>
        <family val="2"/>
        <scheme val="minor"/>
      </rPr>
      <t>Fires/accidents</t>
    </r>
  </si>
  <si>
    <r>
      <t xml:space="preserve">Public Works </t>
    </r>
    <r>
      <rPr>
        <sz val="8"/>
        <color theme="1"/>
        <rFont val="Calibri"/>
        <family val="2"/>
        <scheme val="minor"/>
      </rPr>
      <t>dump/hwy</t>
    </r>
  </si>
  <si>
    <r>
      <t xml:space="preserve">Health &amp; Human Services </t>
    </r>
    <r>
      <rPr>
        <sz val="8"/>
        <color theme="1"/>
        <rFont val="Calibri"/>
        <family val="2"/>
        <scheme val="minor"/>
      </rPr>
      <t>dogs</t>
    </r>
  </si>
  <si>
    <t>ACTUAL 2019</t>
  </si>
  <si>
    <t>2019 Revised</t>
  </si>
  <si>
    <t>Proposed 2020</t>
  </si>
  <si>
    <t>MOVE LINE 116 TO LINE 99</t>
  </si>
  <si>
    <t>Jackson County</t>
  </si>
  <si>
    <t>Estimated Beginning Balance January 1, 2020</t>
  </si>
  <si>
    <t>Projected Balance December 31, 2020</t>
  </si>
  <si>
    <t>2020 BUDGET</t>
  </si>
  <si>
    <t>2020 ACTUAL</t>
  </si>
  <si>
    <t>2019 ACTUAL</t>
  </si>
  <si>
    <t xml:space="preserve"> Proposed Budget 2020 SUMMARY</t>
  </si>
  <si>
    <t xml:space="preserve">  ENDING BAL- PLUS (MINUS) </t>
  </si>
  <si>
    <t>BAL. CARRIED OVER</t>
  </si>
  <si>
    <t xml:space="preserve">2020 ADOPTED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</si>
</sst>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Huxtable"/>
    </font>
    <font>
      <sz val="11"/>
      <color theme="1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1" xfId="0" applyFont="1" applyBorder="1"/>
    <xf numFmtId="0" fontId="3" fillId="0" borderId="12" xfId="0" applyFont="1" applyBorder="1"/>
    <xf numFmtId="0" fontId="2" fillId="0" borderId="0" xfId="0" applyFont="1" applyBorder="1" applyAlignment="1">
      <alignment horizontal="right"/>
    </xf>
    <xf numFmtId="16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43" fontId="2" fillId="0" borderId="0" xfId="0" applyNumberFormat="1" applyFont="1" applyBorder="1"/>
    <xf numFmtId="44" fontId="3" fillId="0" borderId="17" xfId="2" applyFont="1" applyBorder="1" applyAlignment="1">
      <alignment horizontal="center"/>
    </xf>
    <xf numFmtId="44" fontId="0" fillId="0" borderId="0" xfId="2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right"/>
    </xf>
    <xf numFmtId="0" fontId="16" fillId="0" borderId="7" xfId="0" applyFont="1" applyBorder="1"/>
    <xf numFmtId="0" fontId="15" fillId="0" borderId="0" xfId="0" applyFont="1"/>
    <xf numFmtId="0" fontId="5" fillId="0" borderId="0" xfId="0" applyFont="1"/>
    <xf numFmtId="0" fontId="10" fillId="0" borderId="0" xfId="0" applyFont="1" applyAlignment="1">
      <alignment horizontal="left"/>
    </xf>
    <xf numFmtId="0" fontId="17" fillId="0" borderId="0" xfId="0" applyFont="1"/>
    <xf numFmtId="0" fontId="14" fillId="0" borderId="0" xfId="0" applyFont="1"/>
    <xf numFmtId="0" fontId="6" fillId="0" borderId="18" xfId="0" applyFont="1" applyBorder="1" applyAlignment="1">
      <alignment horizontal="right"/>
    </xf>
    <xf numFmtId="0" fontId="7" fillId="0" borderId="0" xfId="0" applyFont="1"/>
    <xf numFmtId="0" fontId="18" fillId="0" borderId="0" xfId="0" applyFont="1" applyAlignment="1">
      <alignment wrapText="1"/>
    </xf>
    <xf numFmtId="16" fontId="12" fillId="0" borderId="0" xfId="0" applyNumberFormat="1" applyFont="1" applyBorder="1"/>
    <xf numFmtId="44" fontId="3" fillId="0" borderId="18" xfId="2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44" fontId="2" fillId="0" borderId="19" xfId="1" applyNumberFormat="1" applyFont="1" applyBorder="1" applyAlignment="1">
      <alignment horizontal="center"/>
    </xf>
    <xf numFmtId="44" fontId="2" fillId="0" borderId="23" xfId="2" applyFont="1" applyBorder="1" applyAlignment="1">
      <alignment horizontal="center"/>
    </xf>
    <xf numFmtId="44" fontId="2" fillId="0" borderId="1" xfId="1" applyNumberFormat="1" applyFont="1" applyBorder="1" applyAlignment="1">
      <alignment horizontal="center"/>
    </xf>
    <xf numFmtId="44" fontId="2" fillId="2" borderId="1" xfId="1" applyNumberFormat="1" applyFont="1" applyFill="1" applyBorder="1" applyAlignment="1">
      <alignment horizontal="center"/>
    </xf>
    <xf numFmtId="44" fontId="3" fillId="2" borderId="13" xfId="2" applyNumberFormat="1" applyFont="1" applyFill="1" applyBorder="1" applyAlignment="1">
      <alignment horizontal="center"/>
    </xf>
    <xf numFmtId="44" fontId="3" fillId="0" borderId="13" xfId="2" applyNumberFormat="1" applyFont="1" applyBorder="1" applyAlignment="1">
      <alignment horizontal="center"/>
    </xf>
    <xf numFmtId="44" fontId="2" fillId="0" borderId="6" xfId="0" applyNumberFormat="1" applyFont="1" applyBorder="1"/>
    <xf numFmtId="44" fontId="2" fillId="0" borderId="5" xfId="2" quotePrefix="1" applyFont="1" applyBorder="1" applyAlignment="1">
      <alignment horizontal="center"/>
    </xf>
    <xf numFmtId="44" fontId="2" fillId="0" borderId="5" xfId="2" applyFont="1" applyBorder="1" applyAlignment="1">
      <alignment horizontal="center"/>
    </xf>
    <xf numFmtId="44" fontId="2" fillId="0" borderId="5" xfId="2" applyFont="1" applyBorder="1" applyAlignment="1">
      <alignment horizontal="right"/>
    </xf>
    <xf numFmtId="44" fontId="2" fillId="0" borderId="16" xfId="2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44" fontId="2" fillId="0" borderId="0" xfId="2" applyFont="1" applyAlignment="1">
      <alignment horizontal="center"/>
    </xf>
    <xf numFmtId="44" fontId="3" fillId="0" borderId="15" xfId="2" applyFont="1" applyBorder="1" applyAlignment="1">
      <alignment horizontal="center" wrapText="1"/>
    </xf>
    <xf numFmtId="44" fontId="2" fillId="0" borderId="20" xfId="2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2" fillId="0" borderId="0" xfId="2" applyFont="1" applyBorder="1" applyAlignment="1">
      <alignment horizontal="right"/>
    </xf>
    <xf numFmtId="44" fontId="2" fillId="0" borderId="9" xfId="2" applyFont="1" applyBorder="1" applyAlignment="1">
      <alignment horizontal="center" wrapText="1"/>
    </xf>
    <xf numFmtId="44" fontId="2" fillId="0" borderId="24" xfId="2" applyFont="1" applyBorder="1" applyAlignment="1">
      <alignment horizontal="center"/>
    </xf>
    <xf numFmtId="44" fontId="3" fillId="0" borderId="2" xfId="2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5" fillId="0" borderId="0" xfId="0" applyFont="1" applyAlignment="1">
      <alignment horizontal="right"/>
    </xf>
    <xf numFmtId="0" fontId="19" fillId="0" borderId="0" xfId="0" applyFont="1"/>
    <xf numFmtId="44" fontId="19" fillId="0" borderId="0" xfId="2" applyFont="1"/>
    <xf numFmtId="43" fontId="7" fillId="0" borderId="0" xfId="2" applyNumberFormat="1" applyFont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44" fontId="0" fillId="0" borderId="0" xfId="0" applyNumberFormat="1"/>
    <xf numFmtId="0" fontId="2" fillId="0" borderId="21" xfId="0" applyFont="1" applyBorder="1"/>
    <xf numFmtId="0" fontId="2" fillId="0" borderId="26" xfId="0" applyFont="1" applyBorder="1"/>
    <xf numFmtId="0" fontId="21" fillId="0" borderId="0" xfId="0" applyFont="1"/>
    <xf numFmtId="44" fontId="3" fillId="0" borderId="20" xfId="2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0" fontId="6" fillId="0" borderId="0" xfId="0" applyFont="1" applyAlignment="1">
      <alignment horizontal="left"/>
    </xf>
    <xf numFmtId="0" fontId="18" fillId="0" borderId="0" xfId="0" applyFont="1"/>
    <xf numFmtId="44" fontId="2" fillId="0" borderId="21" xfId="0" applyNumberFormat="1" applyFont="1" applyBorder="1"/>
    <xf numFmtId="44" fontId="2" fillId="0" borderId="21" xfId="2" applyFont="1" applyBorder="1"/>
    <xf numFmtId="0" fontId="3" fillId="0" borderId="0" xfId="0" applyFont="1" applyAlignment="1">
      <alignment horizontal="center"/>
    </xf>
    <xf numFmtId="44" fontId="2" fillId="0" borderId="0" xfId="0" applyNumberFormat="1" applyFont="1"/>
    <xf numFmtId="44" fontId="2" fillId="0" borderId="25" xfId="2" applyFont="1" applyBorder="1"/>
    <xf numFmtId="44" fontId="2" fillId="0" borderId="0" xfId="2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3" fillId="0" borderId="0" xfId="0" applyFont="1"/>
    <xf numFmtId="43" fontId="9" fillId="0" borderId="0" xfId="2" applyNumberFormat="1" applyFont="1"/>
    <xf numFmtId="43" fontId="8" fillId="0" borderId="0" xfId="2" applyNumberFormat="1" applyFont="1"/>
    <xf numFmtId="43" fontId="18" fillId="0" borderId="0" xfId="2" applyNumberFormat="1" applyFont="1" applyAlignment="1">
      <alignment horizontal="center"/>
    </xf>
    <xf numFmtId="43" fontId="7" fillId="0" borderId="0" xfId="2" applyNumberFormat="1" applyFont="1"/>
    <xf numFmtId="43" fontId="7" fillId="0" borderId="0" xfId="2" applyNumberFormat="1" applyFont="1" applyBorder="1"/>
    <xf numFmtId="43" fontId="9" fillId="0" borderId="0" xfId="2" applyNumberFormat="1" applyFont="1" applyBorder="1"/>
    <xf numFmtId="43" fontId="9" fillId="0" borderId="0" xfId="2" applyNumberFormat="1" applyFont="1" applyBorder="1" applyAlignment="1">
      <alignment horizontal="center"/>
    </xf>
    <xf numFmtId="43" fontId="9" fillId="0" borderId="18" xfId="2" applyNumberFormat="1" applyFont="1" applyBorder="1" applyAlignment="1">
      <alignment horizontal="center"/>
    </xf>
    <xf numFmtId="43" fontId="19" fillId="0" borderId="0" xfId="2" applyNumberFormat="1" applyFont="1"/>
    <xf numFmtId="43" fontId="9" fillId="0" borderId="0" xfId="2" applyNumberFormat="1" applyFont="1" applyAlignment="1">
      <alignment horizontal="center"/>
    </xf>
    <xf numFmtId="43" fontId="21" fillId="0" borderId="0" xfId="2" applyNumberFormat="1" applyFont="1" applyAlignment="1">
      <alignment horizontal="center"/>
    </xf>
    <xf numFmtId="43" fontId="7" fillId="0" borderId="3" xfId="2" applyNumberFormat="1" applyFont="1" applyBorder="1" applyAlignment="1">
      <alignment horizontal="center"/>
    </xf>
    <xf numFmtId="43" fontId="8" fillId="0" borderId="0" xfId="2" applyNumberFormat="1" applyFont="1" applyAlignment="1">
      <alignment horizontal="center"/>
    </xf>
    <xf numFmtId="43" fontId="7" fillId="0" borderId="0" xfId="2" applyNumberFormat="1" applyFont="1" applyAlignment="1">
      <alignment horizontal="center"/>
    </xf>
    <xf numFmtId="43" fontId="22" fillId="0" borderId="0" xfId="2" applyNumberFormat="1" applyFont="1" applyAlignment="1">
      <alignment horizontal="center"/>
    </xf>
    <xf numFmtId="43" fontId="20" fillId="0" borderId="0" xfId="2" applyNumberFormat="1" applyFont="1" applyBorder="1" applyAlignment="1">
      <alignment horizontal="center"/>
    </xf>
    <xf numFmtId="43" fontId="19" fillId="0" borderId="0" xfId="2" applyNumberFormat="1" applyFont="1" applyAlignment="1">
      <alignment horizontal="center"/>
    </xf>
    <xf numFmtId="0" fontId="7" fillId="0" borderId="0" xfId="0" applyFont="1" applyAlignment="1">
      <alignment wrapText="1"/>
    </xf>
    <xf numFmtId="0" fontId="16" fillId="0" borderId="0" xfId="0" applyFont="1" applyBorder="1"/>
    <xf numFmtId="44" fontId="3" fillId="0" borderId="21" xfId="0" applyNumberFormat="1" applyFont="1" applyBorder="1"/>
    <xf numFmtId="44" fontId="2" fillId="0" borderId="19" xfId="2" applyFont="1" applyFill="1" applyBorder="1" applyAlignment="1">
      <alignment horizontal="center"/>
    </xf>
    <xf numFmtId="44" fontId="9" fillId="0" borderId="0" xfId="2" applyFont="1"/>
    <xf numFmtId="44" fontId="7" fillId="0" borderId="3" xfId="2" applyFont="1" applyBorder="1"/>
    <xf numFmtId="44" fontId="7" fillId="0" borderId="0" xfId="2" applyFont="1"/>
    <xf numFmtId="44" fontId="7" fillId="0" borderId="3" xfId="0" applyNumberFormat="1" applyFont="1" applyBorder="1"/>
    <xf numFmtId="44" fontId="9" fillId="0" borderId="21" xfId="0" applyNumberFormat="1" applyFont="1" applyBorder="1"/>
    <xf numFmtId="44" fontId="3" fillId="0" borderId="11" xfId="2" applyFont="1" applyFill="1" applyBorder="1" applyAlignment="1">
      <alignment horizontal="center" wrapText="1"/>
    </xf>
    <xf numFmtId="44" fontId="7" fillId="0" borderId="0" xfId="2" applyFont="1" applyBorder="1"/>
    <xf numFmtId="44" fontId="7" fillId="0" borderId="0" xfId="0" applyNumberFormat="1" applyFont="1" applyBorder="1"/>
    <xf numFmtId="44" fontId="2" fillId="0" borderId="0" xfId="2" applyFont="1" applyFill="1" applyBorder="1" applyAlignment="1">
      <alignment horizontal="center"/>
    </xf>
    <xf numFmtId="44" fontId="4" fillId="0" borderId="0" xfId="3" applyNumberFormat="1" applyFont="1" applyBorder="1"/>
    <xf numFmtId="44" fontId="3" fillId="0" borderId="0" xfId="0" applyNumberFormat="1" applyFont="1"/>
    <xf numFmtId="44" fontId="25" fillId="0" borderId="0" xfId="0" applyNumberFormat="1" applyFont="1"/>
    <xf numFmtId="44" fontId="0" fillId="2" borderId="0" xfId="0" applyNumberFormat="1" applyFill="1"/>
    <xf numFmtId="0" fontId="2" fillId="0" borderId="27" xfId="0" applyFont="1" applyBorder="1" applyAlignment="1">
      <alignment horizontal="right"/>
    </xf>
    <xf numFmtId="44" fontId="2" fillId="0" borderId="27" xfId="0" applyNumberFormat="1" applyFont="1" applyBorder="1" applyAlignment="1">
      <alignment horizontal="center"/>
    </xf>
    <xf numFmtId="44" fontId="2" fillId="0" borderId="27" xfId="2" applyFont="1" applyBorder="1" applyAlignment="1">
      <alignment horizontal="center"/>
    </xf>
    <xf numFmtId="0" fontId="2" fillId="0" borderId="27" xfId="0" applyFont="1" applyBorder="1"/>
    <xf numFmtId="44" fontId="0" fillId="0" borderId="27" xfId="0" applyNumberFormat="1" applyBorder="1"/>
    <xf numFmtId="44" fontId="3" fillId="0" borderId="27" xfId="2" applyFont="1" applyBorder="1" applyAlignment="1">
      <alignment horizontal="right"/>
    </xf>
    <xf numFmtId="44" fontId="9" fillId="0" borderId="0" xfId="0" applyNumberFormat="1" applyFont="1" applyBorder="1"/>
    <xf numFmtId="44" fontId="3" fillId="0" borderId="21" xfId="2" applyFont="1" applyBorder="1"/>
    <xf numFmtId="44" fontId="3" fillId="0" borderId="0" xfId="2" applyFont="1"/>
    <xf numFmtId="44" fontId="0" fillId="0" borderId="0" xfId="0" applyNumberFormat="1" applyFont="1"/>
    <xf numFmtId="44" fontId="3" fillId="0" borderId="27" xfId="0" applyNumberFormat="1" applyFont="1" applyBorder="1" applyAlignment="1">
      <alignment horizontal="center"/>
    </xf>
    <xf numFmtId="0" fontId="3" fillId="0" borderId="27" xfId="0" applyFont="1" applyBorder="1"/>
    <xf numFmtId="44" fontId="25" fillId="0" borderId="27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9"/>
  <sheetViews>
    <sheetView tabSelected="1" view="pageLayout" zoomScale="56" zoomScaleNormal="100" zoomScaleSheetLayoutView="54" zoomScalePageLayoutView="56" workbookViewId="0">
      <selection activeCell="F142" sqref="F142"/>
    </sheetView>
  </sheetViews>
  <sheetFormatPr defaultColWidth="9.109375" defaultRowHeight="18"/>
  <cols>
    <col min="1" max="1" width="43.44140625" style="28" customWidth="1"/>
    <col min="2" max="2" width="21.6640625" style="28" customWidth="1"/>
    <col min="3" max="3" width="20.21875" style="28" customWidth="1"/>
    <col min="4" max="4" width="22.21875" style="28" customWidth="1"/>
    <col min="5" max="8" width="23" style="28" customWidth="1"/>
    <col min="9" max="16384" width="9.109375" style="28"/>
  </cols>
  <sheetData>
    <row r="1" spans="1:9" s="81" customFormat="1" ht="28.8">
      <c r="A1" s="41"/>
      <c r="B1" s="27" t="s">
        <v>154</v>
      </c>
      <c r="C1" s="89" t="s">
        <v>163</v>
      </c>
      <c r="D1" s="89" t="s">
        <v>167</v>
      </c>
      <c r="E1" s="89" t="s">
        <v>199</v>
      </c>
      <c r="F1" s="89" t="s">
        <v>203</v>
      </c>
      <c r="G1" s="89" t="s">
        <v>198</v>
      </c>
      <c r="H1" s="27" t="s">
        <v>166</v>
      </c>
    </row>
    <row r="2" spans="1:9" ht="23.4">
      <c r="A2" s="40" t="s">
        <v>101</v>
      </c>
      <c r="B2" s="26"/>
      <c r="D2" s="26"/>
      <c r="E2" s="26"/>
      <c r="F2" s="26"/>
      <c r="G2" s="26"/>
    </row>
    <row r="3" spans="1:9" ht="23.4">
      <c r="A3" s="25" t="s">
        <v>55</v>
      </c>
      <c r="B3" s="29"/>
      <c r="D3" s="29"/>
      <c r="E3" s="92"/>
      <c r="G3" s="92"/>
      <c r="I3" s="90"/>
    </row>
    <row r="4" spans="1:9" ht="23.4">
      <c r="A4" s="30" t="s">
        <v>21</v>
      </c>
      <c r="B4" s="100">
        <v>48706</v>
      </c>
      <c r="C4" s="100">
        <v>48706</v>
      </c>
      <c r="D4" s="100">
        <v>49307</v>
      </c>
      <c r="E4" s="112">
        <v>49307</v>
      </c>
      <c r="F4" s="112">
        <v>49593</v>
      </c>
      <c r="G4" s="112"/>
      <c r="H4" s="92">
        <f>D4-E4</f>
        <v>0</v>
      </c>
    </row>
    <row r="5" spans="1:9" ht="23.4">
      <c r="A5" s="35" t="s">
        <v>92</v>
      </c>
      <c r="B5" s="100"/>
      <c r="C5" s="100"/>
      <c r="D5" s="100"/>
      <c r="E5" s="112"/>
      <c r="F5" s="112"/>
      <c r="G5" s="112"/>
      <c r="H5" s="92"/>
    </row>
    <row r="6" spans="1:9" ht="23.4">
      <c r="A6" s="36" t="s">
        <v>83</v>
      </c>
      <c r="B6" s="100">
        <v>800</v>
      </c>
      <c r="C6" s="100">
        <v>960</v>
      </c>
      <c r="D6" s="100">
        <v>1000</v>
      </c>
      <c r="E6" s="112">
        <v>865</v>
      </c>
      <c r="F6" s="112">
        <v>800</v>
      </c>
      <c r="G6" s="112"/>
      <c r="H6" s="91">
        <f>D6-E6</f>
        <v>135</v>
      </c>
    </row>
    <row r="7" spans="1:9" ht="23.4">
      <c r="A7" s="35" t="s">
        <v>93</v>
      </c>
      <c r="B7" s="100">
        <v>8000</v>
      </c>
      <c r="C7" s="100">
        <v>9057.73</v>
      </c>
      <c r="D7" s="100">
        <v>9000</v>
      </c>
      <c r="E7" s="112">
        <v>7917.98</v>
      </c>
      <c r="F7" s="112">
        <v>8000</v>
      </c>
      <c r="G7" s="112"/>
      <c r="H7" s="91">
        <f>D7-E7</f>
        <v>1082.0200000000004</v>
      </c>
    </row>
    <row r="8" spans="1:9" ht="23.4">
      <c r="A8" s="36" t="s">
        <v>20</v>
      </c>
      <c r="B8" s="100">
        <v>1000</v>
      </c>
      <c r="C8" s="100">
        <v>910.35</v>
      </c>
      <c r="D8" s="100">
        <v>1500</v>
      </c>
      <c r="E8" s="112">
        <v>2605.5500000000002</v>
      </c>
      <c r="F8" s="112">
        <v>1500</v>
      </c>
      <c r="G8" s="112"/>
      <c r="H8" s="91">
        <f>D8-E8</f>
        <v>-1105.5500000000002</v>
      </c>
    </row>
    <row r="9" spans="1:9" ht="23.4">
      <c r="A9" s="88"/>
      <c r="B9" s="100"/>
      <c r="C9" s="100"/>
      <c r="D9" s="100"/>
      <c r="E9" s="112"/>
      <c r="F9" s="112"/>
      <c r="G9" s="112"/>
      <c r="H9" s="91">
        <f>D9-E9</f>
        <v>0</v>
      </c>
    </row>
    <row r="10" spans="1:9" ht="23.4">
      <c r="A10" s="25" t="s">
        <v>3</v>
      </c>
      <c r="B10" s="100"/>
      <c r="C10" s="100"/>
      <c r="D10" s="100"/>
      <c r="E10" s="112"/>
      <c r="F10" s="112"/>
      <c r="G10" s="112"/>
      <c r="H10" s="91"/>
    </row>
    <row r="11" spans="1:9" ht="23.4">
      <c r="A11" s="30" t="s">
        <v>19</v>
      </c>
      <c r="B11" s="100">
        <v>2500</v>
      </c>
      <c r="C11" s="100">
        <v>4981.43</v>
      </c>
      <c r="D11" s="100">
        <v>5000</v>
      </c>
      <c r="E11" s="112">
        <v>4782.6400000000003</v>
      </c>
      <c r="F11" s="112">
        <v>5000</v>
      </c>
      <c r="G11" s="112"/>
      <c r="H11" s="91">
        <f>D11-E11</f>
        <v>217.35999999999967</v>
      </c>
    </row>
    <row r="12" spans="1:9" ht="23.4">
      <c r="A12" s="35" t="s">
        <v>94</v>
      </c>
      <c r="B12" s="100">
        <v>15000</v>
      </c>
      <c r="C12" s="100">
        <v>19202.900000000001</v>
      </c>
      <c r="D12" s="100">
        <v>20400</v>
      </c>
      <c r="E12" s="112">
        <v>12385.28</v>
      </c>
      <c r="F12" s="112">
        <v>12300</v>
      </c>
      <c r="G12" s="112"/>
      <c r="H12" s="91">
        <f>D12-E12</f>
        <v>8014.7199999999993</v>
      </c>
    </row>
    <row r="13" spans="1:9" ht="23.4">
      <c r="A13" s="35" t="s">
        <v>96</v>
      </c>
      <c r="B13" s="100">
        <v>0</v>
      </c>
      <c r="C13" s="100">
        <v>2146</v>
      </c>
      <c r="D13" s="100">
        <v>0</v>
      </c>
      <c r="E13" s="112"/>
      <c r="F13" s="112"/>
      <c r="G13" s="112"/>
      <c r="H13" s="91"/>
    </row>
    <row r="14" spans="1:9" ht="23.4">
      <c r="A14" s="35" t="s">
        <v>146</v>
      </c>
      <c r="B14" s="100">
        <v>7603.67</v>
      </c>
      <c r="C14" s="100">
        <v>7603.67</v>
      </c>
      <c r="D14" s="100">
        <v>0</v>
      </c>
      <c r="E14" s="112"/>
      <c r="F14" s="112"/>
      <c r="G14" s="112"/>
      <c r="H14" s="91"/>
    </row>
    <row r="15" spans="1:9" ht="23.4">
      <c r="A15" s="35" t="s">
        <v>97</v>
      </c>
      <c r="B15" s="100">
        <v>1000</v>
      </c>
      <c r="C15" s="100">
        <v>2805.3</v>
      </c>
      <c r="D15" s="100">
        <v>1000</v>
      </c>
      <c r="E15" s="112">
        <v>2605.2399999999998</v>
      </c>
      <c r="F15" s="112">
        <v>1000</v>
      </c>
      <c r="G15" s="112"/>
      <c r="H15" s="91">
        <f>D15-E15</f>
        <v>-1605.2399999999998</v>
      </c>
    </row>
    <row r="16" spans="1:9" ht="23.4">
      <c r="A16" s="35" t="s">
        <v>95</v>
      </c>
      <c r="B16" s="100">
        <v>124112.45</v>
      </c>
      <c r="C16" s="100">
        <v>124112.45</v>
      </c>
      <c r="D16" s="100">
        <v>137476.73000000001</v>
      </c>
      <c r="E16" s="112">
        <v>137476.73000000001</v>
      </c>
      <c r="F16" s="112">
        <v>149593.76999999999</v>
      </c>
      <c r="G16" s="112"/>
      <c r="H16" s="91">
        <f>D16-E16</f>
        <v>0</v>
      </c>
    </row>
    <row r="17" spans="1:8" ht="23.4">
      <c r="A17" s="30" t="s">
        <v>26</v>
      </c>
      <c r="B17" s="100">
        <v>1000</v>
      </c>
      <c r="C17" s="100">
        <v>1415.34</v>
      </c>
      <c r="D17" s="100">
        <v>1100</v>
      </c>
      <c r="E17" s="112">
        <v>1883.31</v>
      </c>
      <c r="F17" s="112">
        <v>1500</v>
      </c>
      <c r="G17" s="112"/>
      <c r="H17" s="91">
        <f>D17-E17</f>
        <v>-783.31</v>
      </c>
    </row>
    <row r="18" spans="1:8" ht="23.4">
      <c r="A18" s="35" t="s">
        <v>90</v>
      </c>
      <c r="B18" s="100"/>
      <c r="C18" s="100"/>
      <c r="D18" s="100"/>
      <c r="E18" s="112"/>
      <c r="F18" s="112"/>
      <c r="G18" s="112"/>
      <c r="H18" s="91"/>
    </row>
    <row r="19" spans="1:8" ht="23.4">
      <c r="A19" s="30" t="s">
        <v>23</v>
      </c>
      <c r="B19" s="100">
        <v>20583</v>
      </c>
      <c r="C19" s="100">
        <v>20540.080000000002</v>
      </c>
      <c r="D19" s="100">
        <v>20529.98</v>
      </c>
      <c r="E19" s="112">
        <v>20506.05</v>
      </c>
      <c r="F19" s="112">
        <v>20497.310000000001</v>
      </c>
      <c r="G19" s="112"/>
      <c r="H19" s="91">
        <f>D19-E19</f>
        <v>23.930000000000291</v>
      </c>
    </row>
    <row r="20" spans="1:8" ht="23.4">
      <c r="A20" s="25" t="s">
        <v>4</v>
      </c>
      <c r="B20" s="100"/>
      <c r="C20" s="100"/>
      <c r="D20" s="100"/>
      <c r="E20" s="112"/>
      <c r="F20" s="112"/>
      <c r="G20" s="112"/>
      <c r="H20" s="91"/>
    </row>
    <row r="21" spans="1:8" ht="23.4">
      <c r="A21" s="30" t="s">
        <v>22</v>
      </c>
      <c r="B21" s="100">
        <v>1000</v>
      </c>
      <c r="C21" s="100">
        <v>4666.75</v>
      </c>
      <c r="D21" s="100">
        <v>1000</v>
      </c>
      <c r="E21" s="112">
        <v>4360.3999999999996</v>
      </c>
      <c r="F21" s="112">
        <v>1000</v>
      </c>
      <c r="G21" s="112"/>
      <c r="H21" s="91">
        <f>D21-E21</f>
        <v>-3360.3999999999996</v>
      </c>
    </row>
    <row r="22" spans="1:8" ht="23.4">
      <c r="A22" s="25" t="s">
        <v>17</v>
      </c>
      <c r="B22" s="100"/>
      <c r="C22" s="100"/>
      <c r="D22" s="100"/>
      <c r="E22" s="112"/>
      <c r="F22" s="112"/>
      <c r="G22" s="112"/>
      <c r="H22" s="91"/>
    </row>
    <row r="23" spans="1:8" ht="23.4">
      <c r="A23" s="25" t="s">
        <v>88</v>
      </c>
      <c r="B23" s="100"/>
      <c r="C23" s="100">
        <v>0</v>
      </c>
      <c r="D23" s="100"/>
      <c r="E23" s="112"/>
      <c r="F23" s="112"/>
      <c r="G23" s="112"/>
      <c r="H23" s="91"/>
    </row>
    <row r="24" spans="1:8" ht="23.4">
      <c r="A24" s="25" t="s">
        <v>5</v>
      </c>
      <c r="B24" s="100"/>
      <c r="C24" s="100"/>
      <c r="D24" s="100"/>
      <c r="E24" s="112"/>
      <c r="F24" s="112"/>
      <c r="G24" s="112"/>
      <c r="H24" s="91"/>
    </row>
    <row r="25" spans="1:8" ht="23.4">
      <c r="A25" s="30" t="s">
        <v>47</v>
      </c>
      <c r="B25" s="100">
        <v>350</v>
      </c>
      <c r="C25" s="100">
        <v>100</v>
      </c>
      <c r="D25" s="100">
        <v>350</v>
      </c>
      <c r="E25" s="112">
        <v>50</v>
      </c>
      <c r="F25" s="112">
        <v>100</v>
      </c>
      <c r="G25" s="112"/>
      <c r="H25" s="91">
        <f>D25-E25</f>
        <v>300</v>
      </c>
    </row>
    <row r="26" spans="1:8" ht="23.4">
      <c r="A26" s="30" t="s">
        <v>25</v>
      </c>
      <c r="B26" s="100">
        <v>9000</v>
      </c>
      <c r="C26" s="100">
        <v>7335.89</v>
      </c>
      <c r="D26" s="100">
        <v>9000</v>
      </c>
      <c r="E26" s="112">
        <v>7824</v>
      </c>
      <c r="F26" s="112">
        <v>7500</v>
      </c>
      <c r="G26" s="112"/>
      <c r="H26" s="91">
        <f>D26-E26</f>
        <v>1176</v>
      </c>
    </row>
    <row r="27" spans="1:8" ht="23.4">
      <c r="A27" s="25" t="s">
        <v>6</v>
      </c>
      <c r="B27" s="100"/>
      <c r="C27" s="100"/>
      <c r="D27" s="100"/>
      <c r="E27" s="112"/>
      <c r="F27" s="112"/>
      <c r="G27" s="112"/>
      <c r="H27" s="91"/>
    </row>
    <row r="28" spans="1:8" ht="23.4">
      <c r="A28" s="25" t="s">
        <v>7</v>
      </c>
      <c r="B28" s="100"/>
      <c r="C28" s="100"/>
      <c r="D28" s="100"/>
      <c r="E28" s="112"/>
      <c r="F28" s="112"/>
      <c r="G28" s="112"/>
      <c r="H28" s="91"/>
    </row>
    <row r="29" spans="1:8" ht="23.4">
      <c r="A29" s="35" t="s">
        <v>98</v>
      </c>
      <c r="B29" s="100">
        <v>42466</v>
      </c>
      <c r="C29" s="100">
        <v>35976</v>
      </c>
      <c r="D29" s="100">
        <v>29976</v>
      </c>
      <c r="E29" s="112">
        <v>46479</v>
      </c>
      <c r="F29" s="112">
        <v>29976</v>
      </c>
      <c r="G29" s="112"/>
      <c r="H29" s="91">
        <f>D29-E29</f>
        <v>-16503</v>
      </c>
    </row>
    <row r="30" spans="1:8" ht="23.4">
      <c r="A30" s="35" t="s">
        <v>84</v>
      </c>
      <c r="B30" s="100">
        <v>0</v>
      </c>
      <c r="C30" s="100">
        <v>0</v>
      </c>
      <c r="D30" s="100"/>
      <c r="E30" s="112"/>
      <c r="F30" s="112"/>
      <c r="G30" s="112"/>
      <c r="H30" s="91"/>
    </row>
    <row r="31" spans="1:8" ht="23.4">
      <c r="A31" s="35" t="s">
        <v>24</v>
      </c>
      <c r="B31" s="100">
        <v>350</v>
      </c>
      <c r="C31" s="100">
        <v>1540.28</v>
      </c>
      <c r="D31" s="100">
        <v>1000</v>
      </c>
      <c r="E31" s="112">
        <v>5684.39</v>
      </c>
      <c r="F31" s="112">
        <v>1150</v>
      </c>
      <c r="G31" s="112"/>
      <c r="H31" s="91">
        <f>D31-E31</f>
        <v>-4684.3900000000003</v>
      </c>
    </row>
    <row r="32" spans="1:8" ht="23.4">
      <c r="A32" s="35" t="s">
        <v>53</v>
      </c>
      <c r="B32" s="100">
        <v>650</v>
      </c>
      <c r="C32" s="100">
        <v>650</v>
      </c>
      <c r="D32" s="100">
        <v>650</v>
      </c>
      <c r="E32" s="112">
        <v>650</v>
      </c>
      <c r="F32" s="112">
        <v>300</v>
      </c>
      <c r="G32" s="112"/>
      <c r="H32" s="91">
        <f>D32-E32</f>
        <v>0</v>
      </c>
    </row>
    <row r="33" spans="1:8" ht="23.4">
      <c r="A33" s="37" t="s">
        <v>99</v>
      </c>
      <c r="B33" s="100">
        <v>0</v>
      </c>
      <c r="C33" s="100">
        <v>208.93</v>
      </c>
      <c r="D33" s="100">
        <v>0</v>
      </c>
      <c r="E33" s="112"/>
      <c r="F33" s="112"/>
      <c r="G33" s="112"/>
      <c r="H33" s="91">
        <f>D33-E33</f>
        <v>0</v>
      </c>
    </row>
    <row r="34" spans="1:8" ht="23.4">
      <c r="A34" s="25" t="s">
        <v>54</v>
      </c>
      <c r="B34" s="100">
        <v>32000</v>
      </c>
      <c r="C34" s="100">
        <v>32000</v>
      </c>
      <c r="D34" s="100"/>
      <c r="E34" s="112"/>
      <c r="F34" s="112"/>
      <c r="G34" s="112"/>
      <c r="H34" s="91">
        <f>D34-E34</f>
        <v>0</v>
      </c>
    </row>
    <row r="35" spans="1:8" ht="24" thickBot="1">
      <c r="A35" s="25"/>
      <c r="B35" s="100"/>
      <c r="C35" s="101"/>
      <c r="D35" s="100"/>
      <c r="E35" s="112"/>
      <c r="F35" s="112"/>
      <c r="G35" s="112"/>
      <c r="H35" s="91"/>
    </row>
    <row r="36" spans="1:8" ht="29.4" thickBot="1">
      <c r="A36" s="33" t="s">
        <v>8</v>
      </c>
      <c r="B36" s="102">
        <f>SUM(B3:B35)</f>
        <v>316121.12</v>
      </c>
      <c r="C36" s="102">
        <f t="shared" ref="C36" si="0">SUM(C3:C35)</f>
        <v>324919.10000000003</v>
      </c>
      <c r="D36" s="102">
        <f>SUM(D3:D35)</f>
        <v>288289.71000000002</v>
      </c>
      <c r="E36" s="113">
        <f>SUM(E3:E35)</f>
        <v>305382.57</v>
      </c>
      <c r="F36" s="118">
        <f>SUM(F3:F35)</f>
        <v>289810.07999999996</v>
      </c>
      <c r="G36" s="118"/>
      <c r="H36" s="91">
        <f>D36-E36</f>
        <v>-17092.859999999986</v>
      </c>
    </row>
    <row r="37" spans="1:8" ht="28.8">
      <c r="A37" s="109"/>
      <c r="B37" s="72"/>
      <c r="C37" s="72"/>
      <c r="D37" s="72"/>
      <c r="E37" s="81"/>
      <c r="F37" s="81"/>
      <c r="G37" s="81"/>
      <c r="H37" s="91"/>
    </row>
    <row r="38" spans="1:8" ht="28.8">
      <c r="A38" s="109"/>
      <c r="B38" s="72"/>
      <c r="C38" s="72"/>
      <c r="D38" s="72"/>
      <c r="E38" s="81"/>
      <c r="F38" s="81"/>
      <c r="G38" s="81"/>
      <c r="H38" s="91"/>
    </row>
    <row r="39" spans="1:8" s="81" customFormat="1" ht="28.8">
      <c r="A39" s="108"/>
      <c r="B39" s="27" t="s">
        <v>154</v>
      </c>
      <c r="C39" s="89" t="s">
        <v>163</v>
      </c>
      <c r="D39" s="89" t="s">
        <v>167</v>
      </c>
      <c r="E39" s="89" t="s">
        <v>190</v>
      </c>
      <c r="F39" s="89" t="s">
        <v>197</v>
      </c>
      <c r="G39" s="89" t="s">
        <v>197</v>
      </c>
      <c r="H39" s="27" t="s">
        <v>166</v>
      </c>
    </row>
    <row r="40" spans="1:8" ht="23.4">
      <c r="A40" s="40" t="s">
        <v>112</v>
      </c>
      <c r="B40" s="100"/>
      <c r="C40" s="103"/>
      <c r="D40" s="100"/>
      <c r="E40" s="112"/>
      <c r="F40" s="112"/>
      <c r="G40" s="112"/>
      <c r="H40" s="112"/>
    </row>
    <row r="41" spans="1:8" ht="23.4">
      <c r="A41" s="25" t="s">
        <v>10</v>
      </c>
      <c r="B41" s="100"/>
      <c r="C41" s="103"/>
      <c r="D41" s="100"/>
      <c r="E41" s="112"/>
      <c r="F41" s="112"/>
      <c r="G41" s="112"/>
      <c r="H41" s="112"/>
    </row>
    <row r="42" spans="1:8" ht="23.4">
      <c r="A42" s="25" t="s">
        <v>102</v>
      </c>
      <c r="B42" s="100"/>
      <c r="C42" s="103"/>
      <c r="D42" s="100"/>
    </row>
    <row r="43" spans="1:8" ht="23.4">
      <c r="A43" s="30" t="s">
        <v>31</v>
      </c>
      <c r="B43" s="100">
        <v>6100</v>
      </c>
      <c r="C43" s="100">
        <v>7072.57</v>
      </c>
      <c r="D43" s="100">
        <v>6150</v>
      </c>
      <c r="E43" s="112">
        <v>6150</v>
      </c>
      <c r="F43" s="112">
        <v>6200</v>
      </c>
      <c r="G43" s="112"/>
      <c r="H43" s="91">
        <f>D43-E43</f>
        <v>0</v>
      </c>
    </row>
    <row r="44" spans="1:8" ht="23.4">
      <c r="A44" s="35" t="s">
        <v>148</v>
      </c>
      <c r="B44" s="100">
        <v>5200</v>
      </c>
      <c r="C44" s="100">
        <v>4799.96</v>
      </c>
      <c r="D44" s="100">
        <v>5200</v>
      </c>
      <c r="E44" s="112">
        <v>4491.63</v>
      </c>
      <c r="F44" s="112">
        <v>5200</v>
      </c>
      <c r="G44" s="112"/>
      <c r="H44" s="91">
        <f>D44-E44</f>
        <v>708.36999999999989</v>
      </c>
    </row>
    <row r="45" spans="1:8" ht="23.4">
      <c r="A45" s="30" t="s">
        <v>72</v>
      </c>
      <c r="B45" s="100">
        <v>0</v>
      </c>
      <c r="C45" s="100">
        <v>21.8</v>
      </c>
      <c r="D45" s="100">
        <v>150</v>
      </c>
      <c r="E45" s="112"/>
      <c r="F45" s="112">
        <v>150</v>
      </c>
      <c r="G45" s="112"/>
      <c r="H45" s="91">
        <f>D45-E45</f>
        <v>150</v>
      </c>
    </row>
    <row r="46" spans="1:8" ht="23.4">
      <c r="A46" s="35" t="s">
        <v>178</v>
      </c>
      <c r="B46" s="100"/>
      <c r="C46" s="100">
        <v>367.2</v>
      </c>
      <c r="D46" s="100"/>
      <c r="E46" s="112"/>
      <c r="F46" s="112"/>
      <c r="G46" s="112"/>
      <c r="H46" s="91">
        <f>D46-E46</f>
        <v>0</v>
      </c>
    </row>
    <row r="47" spans="1:8" ht="23.4">
      <c r="A47" s="30" t="s">
        <v>49</v>
      </c>
      <c r="B47" s="100">
        <v>2000</v>
      </c>
      <c r="C47" s="100">
        <v>2382.91</v>
      </c>
      <c r="D47" s="100">
        <v>2000</v>
      </c>
      <c r="E47" s="112">
        <v>1214.8800000000001</v>
      </c>
      <c r="F47" s="112">
        <v>2000</v>
      </c>
      <c r="G47" s="112"/>
      <c r="H47" s="91">
        <f>D47-E47</f>
        <v>785.11999999999989</v>
      </c>
    </row>
    <row r="48" spans="1:8" ht="23.4">
      <c r="A48" s="25" t="s">
        <v>100</v>
      </c>
      <c r="B48" s="100"/>
      <c r="C48" s="100"/>
      <c r="D48" s="100"/>
      <c r="E48" s="112"/>
      <c r="F48" s="112"/>
      <c r="G48" s="112"/>
      <c r="H48" s="91"/>
    </row>
    <row r="49" spans="1:8" ht="23.4">
      <c r="A49" s="35" t="s">
        <v>152</v>
      </c>
      <c r="B49" s="100">
        <v>3700</v>
      </c>
      <c r="C49" s="100">
        <v>2783.31</v>
      </c>
      <c r="D49" s="100">
        <v>5200</v>
      </c>
      <c r="E49" s="112">
        <v>3391.64</v>
      </c>
      <c r="F49" s="112">
        <v>5200</v>
      </c>
      <c r="G49" s="112"/>
      <c r="H49" s="91">
        <f t="shared" ref="H49:H56" si="1">D49-E49</f>
        <v>1808.3600000000001</v>
      </c>
    </row>
    <row r="50" spans="1:8" ht="23.4">
      <c r="A50" s="35" t="s">
        <v>109</v>
      </c>
      <c r="B50" s="100">
        <v>0</v>
      </c>
      <c r="C50" s="100">
        <v>438.18</v>
      </c>
      <c r="D50" s="100">
        <v>500</v>
      </c>
      <c r="E50" s="112">
        <v>480.04</v>
      </c>
      <c r="F50" s="112">
        <v>500</v>
      </c>
      <c r="G50" s="112"/>
      <c r="H50" s="91">
        <f t="shared" si="1"/>
        <v>19.95999999999998</v>
      </c>
    </row>
    <row r="51" spans="1:8" ht="23.4">
      <c r="A51" s="35" t="s">
        <v>150</v>
      </c>
      <c r="B51" s="100">
        <v>2500</v>
      </c>
      <c r="C51" s="100">
        <v>2400</v>
      </c>
      <c r="D51" s="100">
        <v>2500</v>
      </c>
      <c r="E51" s="112">
        <v>2300</v>
      </c>
      <c r="F51" s="112">
        <v>2500</v>
      </c>
      <c r="G51" s="112"/>
      <c r="H51" s="91">
        <f t="shared" si="1"/>
        <v>200</v>
      </c>
    </row>
    <row r="52" spans="1:8" ht="23.4">
      <c r="A52" s="35" t="s">
        <v>158</v>
      </c>
      <c r="B52" s="100">
        <v>0</v>
      </c>
      <c r="C52" s="100"/>
      <c r="D52" s="100">
        <v>400</v>
      </c>
      <c r="E52" s="112">
        <v>63</v>
      </c>
      <c r="F52" s="112">
        <v>400</v>
      </c>
      <c r="G52" s="112"/>
      <c r="H52" s="91">
        <f t="shared" si="1"/>
        <v>337</v>
      </c>
    </row>
    <row r="53" spans="1:8" ht="23.4">
      <c r="A53" s="35" t="s">
        <v>151</v>
      </c>
      <c r="B53" s="100">
        <v>2500</v>
      </c>
      <c r="C53" s="100">
        <v>2375</v>
      </c>
      <c r="D53" s="100">
        <v>2500</v>
      </c>
      <c r="E53" s="112">
        <v>2300</v>
      </c>
      <c r="F53" s="112">
        <v>2500</v>
      </c>
      <c r="G53" s="112"/>
      <c r="H53" s="91">
        <f t="shared" si="1"/>
        <v>200</v>
      </c>
    </row>
    <row r="54" spans="1:8" ht="23.4">
      <c r="A54" s="35" t="s">
        <v>157</v>
      </c>
      <c r="B54" s="100">
        <v>0</v>
      </c>
      <c r="C54" s="100">
        <v>578.22</v>
      </c>
      <c r="D54" s="100"/>
      <c r="E54" s="112"/>
      <c r="F54" s="112"/>
      <c r="G54" s="112"/>
      <c r="H54" s="91">
        <f t="shared" si="1"/>
        <v>0</v>
      </c>
    </row>
    <row r="55" spans="1:8" ht="23.4">
      <c r="A55" s="35" t="s">
        <v>177</v>
      </c>
      <c r="B55" s="100"/>
      <c r="C55" s="100"/>
      <c r="D55" s="100"/>
      <c r="E55" s="112"/>
      <c r="F55" s="112"/>
      <c r="G55" s="112"/>
      <c r="H55" s="91">
        <f t="shared" si="1"/>
        <v>0</v>
      </c>
    </row>
    <row r="56" spans="1:8" ht="23.4">
      <c r="A56" s="30" t="s">
        <v>75</v>
      </c>
      <c r="B56" s="100">
        <v>1200</v>
      </c>
      <c r="C56" s="100">
        <v>949.69</v>
      </c>
      <c r="D56" s="100">
        <v>1200</v>
      </c>
      <c r="E56" s="112">
        <v>1181.56</v>
      </c>
      <c r="F56" s="112">
        <v>1000</v>
      </c>
      <c r="G56" s="112"/>
      <c r="H56" s="91">
        <f t="shared" si="1"/>
        <v>18.440000000000055</v>
      </c>
    </row>
    <row r="57" spans="1:8" ht="23.4">
      <c r="A57" s="25" t="s">
        <v>30</v>
      </c>
      <c r="B57" s="100"/>
      <c r="C57" s="100"/>
      <c r="D57" s="100"/>
      <c r="E57" s="112"/>
      <c r="F57" s="112"/>
      <c r="G57" s="112"/>
      <c r="H57" s="91"/>
    </row>
    <row r="58" spans="1:8" ht="23.4">
      <c r="A58" s="35" t="s">
        <v>103</v>
      </c>
      <c r="B58" s="100">
        <v>2500</v>
      </c>
      <c r="C58" s="100">
        <v>1480</v>
      </c>
      <c r="D58" s="100">
        <v>1000</v>
      </c>
      <c r="E58" s="112">
        <v>2436</v>
      </c>
      <c r="F58" s="112">
        <v>1500</v>
      </c>
      <c r="G58" s="112"/>
      <c r="H58" s="91">
        <f t="shared" ref="H58:H76" si="2">D58-E58</f>
        <v>-1436</v>
      </c>
    </row>
    <row r="59" spans="1:8" ht="23.4">
      <c r="A59" s="35" t="s">
        <v>104</v>
      </c>
      <c r="B59" s="100">
        <v>2650</v>
      </c>
      <c r="C59" s="100">
        <v>1988.55</v>
      </c>
      <c r="D59" s="100">
        <v>2650</v>
      </c>
      <c r="E59" s="112">
        <v>2079.15</v>
      </c>
      <c r="F59" s="112">
        <v>2500</v>
      </c>
      <c r="G59" s="112"/>
      <c r="H59" s="91">
        <f t="shared" si="2"/>
        <v>570.84999999999991</v>
      </c>
    </row>
    <row r="60" spans="1:8" ht="23.4">
      <c r="A60" s="35" t="s">
        <v>147</v>
      </c>
      <c r="B60" s="100">
        <v>8000</v>
      </c>
      <c r="C60" s="100">
        <v>7400.04</v>
      </c>
      <c r="D60" s="100">
        <f>900*12</f>
        <v>10800</v>
      </c>
      <c r="E60" s="112">
        <v>10445.76</v>
      </c>
      <c r="F60" s="112">
        <v>12500</v>
      </c>
      <c r="G60" s="112"/>
      <c r="H60" s="91">
        <f t="shared" si="2"/>
        <v>354.23999999999978</v>
      </c>
    </row>
    <row r="61" spans="1:8" ht="23.4">
      <c r="A61" s="35" t="s">
        <v>107</v>
      </c>
      <c r="B61" s="100">
        <v>500</v>
      </c>
      <c r="C61" s="100">
        <v>176.18</v>
      </c>
      <c r="D61" s="100">
        <v>1000</v>
      </c>
      <c r="E61" s="112">
        <v>475</v>
      </c>
      <c r="F61" s="112">
        <v>500</v>
      </c>
      <c r="G61" s="112"/>
      <c r="H61" s="91">
        <f t="shared" si="2"/>
        <v>525</v>
      </c>
    </row>
    <row r="62" spans="1:8" ht="23.4">
      <c r="A62" s="35" t="s">
        <v>179</v>
      </c>
      <c r="B62" s="100"/>
      <c r="C62" s="100">
        <v>569.94000000000005</v>
      </c>
      <c r="D62" s="100"/>
      <c r="E62" s="112"/>
      <c r="F62" s="112"/>
      <c r="G62" s="112"/>
      <c r="H62" s="91">
        <f t="shared" si="2"/>
        <v>0</v>
      </c>
    </row>
    <row r="63" spans="1:8" ht="23.4">
      <c r="A63" s="35" t="s">
        <v>108</v>
      </c>
      <c r="B63" s="100">
        <v>350</v>
      </c>
      <c r="C63" s="100">
        <v>338.01</v>
      </c>
      <c r="D63" s="100">
        <v>350</v>
      </c>
      <c r="E63" s="112">
        <v>357.28</v>
      </c>
      <c r="F63" s="112">
        <v>350</v>
      </c>
      <c r="G63" s="112"/>
      <c r="H63" s="91">
        <f t="shared" si="2"/>
        <v>-7.2799999999999727</v>
      </c>
    </row>
    <row r="64" spans="1:8" ht="23.4">
      <c r="A64" s="69" t="s">
        <v>127</v>
      </c>
      <c r="B64" s="100">
        <f t="shared" ref="B64" si="3">SUM(B58:B63)</f>
        <v>14000</v>
      </c>
      <c r="C64" s="100">
        <f t="shared" ref="C64" si="4">SUM(C58:C63)</f>
        <v>11952.720000000001</v>
      </c>
      <c r="D64" s="100">
        <f>SUM(D58:D63)</f>
        <v>15800</v>
      </c>
      <c r="E64" s="112"/>
      <c r="F64" s="112"/>
      <c r="G64" s="112"/>
      <c r="H64" s="91">
        <f t="shared" si="2"/>
        <v>15800</v>
      </c>
    </row>
    <row r="65" spans="1:8" ht="23.4">
      <c r="A65" s="25" t="s">
        <v>32</v>
      </c>
      <c r="B65" s="100"/>
      <c r="C65" s="103"/>
      <c r="D65" s="100"/>
      <c r="E65" s="112"/>
      <c r="F65" s="112"/>
      <c r="G65" s="112"/>
      <c r="H65" s="91">
        <f t="shared" si="2"/>
        <v>0</v>
      </c>
    </row>
    <row r="66" spans="1:8" ht="23.4">
      <c r="A66" s="35" t="s">
        <v>106</v>
      </c>
      <c r="B66" s="100">
        <v>4500</v>
      </c>
      <c r="C66" s="100">
        <v>4506</v>
      </c>
      <c r="D66" s="100">
        <v>1400</v>
      </c>
      <c r="E66" s="112">
        <v>856.76</v>
      </c>
      <c r="F66" s="112">
        <v>6000</v>
      </c>
      <c r="G66" s="112"/>
      <c r="H66" s="91">
        <f t="shared" si="2"/>
        <v>543.24</v>
      </c>
    </row>
    <row r="67" spans="1:8" ht="23.4">
      <c r="A67" s="35" t="s">
        <v>105</v>
      </c>
      <c r="B67" s="100">
        <v>4000</v>
      </c>
      <c r="C67" s="100">
        <v>4094.89</v>
      </c>
      <c r="D67" s="100">
        <v>2000</v>
      </c>
      <c r="E67" s="112">
        <v>1837.56</v>
      </c>
      <c r="F67" s="112">
        <v>2500</v>
      </c>
      <c r="G67" s="112"/>
      <c r="H67" s="91">
        <f t="shared" si="2"/>
        <v>162.44000000000005</v>
      </c>
    </row>
    <row r="68" spans="1:8" ht="23.4">
      <c r="A68" s="25" t="s">
        <v>27</v>
      </c>
      <c r="B68" s="100"/>
      <c r="C68" s="100"/>
      <c r="D68" s="100"/>
      <c r="E68" s="112"/>
      <c r="F68" s="112"/>
      <c r="G68" s="112"/>
      <c r="H68" s="91">
        <f t="shared" si="2"/>
        <v>0</v>
      </c>
    </row>
    <row r="69" spans="1:8" ht="23.4">
      <c r="A69" s="30" t="s">
        <v>28</v>
      </c>
      <c r="B69" s="100">
        <v>4500</v>
      </c>
      <c r="C69" s="100">
        <v>3699.5</v>
      </c>
      <c r="D69" s="100">
        <v>4450</v>
      </c>
      <c r="E69" s="112">
        <v>3816.5</v>
      </c>
      <c r="F69" s="112">
        <v>1000</v>
      </c>
      <c r="G69" s="112"/>
      <c r="H69" s="91">
        <f t="shared" si="2"/>
        <v>633.5</v>
      </c>
    </row>
    <row r="70" spans="1:8" ht="23.4">
      <c r="A70" s="30" t="s">
        <v>29</v>
      </c>
      <c r="B70" s="100">
        <v>1100</v>
      </c>
      <c r="C70" s="100">
        <v>1756</v>
      </c>
      <c r="D70" s="100">
        <v>2000</v>
      </c>
      <c r="E70" s="112">
        <v>1836</v>
      </c>
      <c r="F70" s="112">
        <v>2500</v>
      </c>
      <c r="G70" s="112"/>
      <c r="H70" s="91">
        <f t="shared" si="2"/>
        <v>164</v>
      </c>
    </row>
    <row r="71" spans="1:8" ht="23.4">
      <c r="A71" s="30" t="s">
        <v>70</v>
      </c>
      <c r="B71" s="100">
        <v>2500</v>
      </c>
      <c r="C71" s="100">
        <v>5709.75</v>
      </c>
      <c r="D71" s="100">
        <v>2500</v>
      </c>
      <c r="E71" s="112">
        <v>10260.84</v>
      </c>
      <c r="F71" s="112">
        <v>5000</v>
      </c>
      <c r="G71" s="112"/>
      <c r="H71" s="91">
        <f t="shared" si="2"/>
        <v>-7760.84</v>
      </c>
    </row>
    <row r="72" spans="1:8" ht="23.4">
      <c r="A72" s="35" t="s">
        <v>91</v>
      </c>
      <c r="B72" s="100">
        <v>0</v>
      </c>
      <c r="C72" s="100"/>
      <c r="D72" s="100"/>
      <c r="E72" s="112"/>
      <c r="F72" s="112"/>
      <c r="G72" s="112"/>
      <c r="H72" s="91">
        <f t="shared" si="2"/>
        <v>0</v>
      </c>
    </row>
    <row r="73" spans="1:8" ht="23.4">
      <c r="A73" s="30" t="s">
        <v>56</v>
      </c>
      <c r="B73" s="100">
        <v>1000</v>
      </c>
      <c r="C73" s="100">
        <v>3121.24</v>
      </c>
      <c r="D73" s="100">
        <v>1000</v>
      </c>
      <c r="E73" s="112">
        <v>3432.32</v>
      </c>
      <c r="F73" s="112">
        <v>1000</v>
      </c>
      <c r="G73" s="112"/>
      <c r="H73" s="91">
        <f t="shared" si="2"/>
        <v>-2432.3200000000002</v>
      </c>
    </row>
    <row r="74" spans="1:8" ht="23.4">
      <c r="A74" s="25" t="s">
        <v>33</v>
      </c>
      <c r="B74" s="100"/>
      <c r="C74" s="100"/>
      <c r="D74" s="100"/>
      <c r="E74" s="112"/>
      <c r="F74" s="112"/>
      <c r="G74" s="112"/>
      <c r="H74" s="91">
        <f t="shared" si="2"/>
        <v>0</v>
      </c>
    </row>
    <row r="75" spans="1:8" ht="23.4">
      <c r="A75" s="30" t="s">
        <v>73</v>
      </c>
      <c r="B75" s="100">
        <v>1000</v>
      </c>
      <c r="C75" s="100">
        <v>1395.26</v>
      </c>
      <c r="D75" s="100">
        <v>1500</v>
      </c>
      <c r="E75" s="112">
        <v>1878.54</v>
      </c>
      <c r="F75" s="112">
        <v>3000</v>
      </c>
      <c r="G75" s="112"/>
      <c r="H75" s="91">
        <f t="shared" si="2"/>
        <v>-378.53999999999996</v>
      </c>
    </row>
    <row r="76" spans="1:8" s="77" customFormat="1" ht="23.4">
      <c r="A76" s="80" t="s">
        <v>160</v>
      </c>
      <c r="B76" s="104">
        <f t="shared" ref="B76:D76" si="5">SUM(B43:B75) -B64</f>
        <v>55800</v>
      </c>
      <c r="C76" s="105">
        <f t="shared" si="5"/>
        <v>60404.200000000012</v>
      </c>
      <c r="D76" s="105">
        <f t="shared" si="5"/>
        <v>56450</v>
      </c>
      <c r="E76" s="105">
        <f t="shared" ref="E76" si="6">SUM(E43:E75) -E64</f>
        <v>61284.460000000006</v>
      </c>
      <c r="F76" s="105">
        <f t="shared" ref="F76" si="7">SUM(F43:F75) -F64</f>
        <v>64000</v>
      </c>
      <c r="G76" s="105"/>
      <c r="H76" s="94">
        <f t="shared" si="2"/>
        <v>-4834.4600000000064</v>
      </c>
    </row>
    <row r="77" spans="1:8" s="77" customFormat="1" ht="23.4">
      <c r="A77" s="80"/>
      <c r="B77" s="104"/>
      <c r="C77" s="105"/>
      <c r="D77" s="105"/>
      <c r="E77" s="105"/>
      <c r="F77" s="105"/>
      <c r="G77" s="105"/>
      <c r="H77" s="94"/>
    </row>
    <row r="78" spans="1:8" s="77" customFormat="1" ht="23.4">
      <c r="A78" s="108"/>
      <c r="B78" s="27" t="s">
        <v>154</v>
      </c>
      <c r="C78" s="89" t="s">
        <v>163</v>
      </c>
      <c r="D78" s="89" t="s">
        <v>167</v>
      </c>
      <c r="E78" s="89" t="s">
        <v>190</v>
      </c>
      <c r="F78" s="89" t="s">
        <v>197</v>
      </c>
      <c r="G78" s="89" t="s">
        <v>197</v>
      </c>
      <c r="H78" s="27" t="s">
        <v>166</v>
      </c>
    </row>
    <row r="79" spans="1:8" ht="23.4">
      <c r="A79" s="25" t="s">
        <v>13</v>
      </c>
      <c r="B79" s="100"/>
      <c r="C79" s="101"/>
      <c r="D79" s="100"/>
      <c r="E79" s="114"/>
      <c r="F79" s="114"/>
      <c r="G79" s="114"/>
      <c r="H79" s="91"/>
    </row>
    <row r="80" spans="1:8" ht="23.4">
      <c r="A80" s="30" t="s">
        <v>48</v>
      </c>
      <c r="B80" s="100">
        <v>800</v>
      </c>
      <c r="C80" s="100">
        <v>1040</v>
      </c>
      <c r="D80" s="100">
        <v>1000</v>
      </c>
      <c r="E80" s="112">
        <v>875</v>
      </c>
      <c r="F80" s="112">
        <v>800</v>
      </c>
      <c r="G80" s="112"/>
      <c r="H80" s="91">
        <f>D80-E80</f>
        <v>125</v>
      </c>
    </row>
    <row r="81" spans="1:8" s="77" customFormat="1" ht="23.4">
      <c r="A81" s="80" t="s">
        <v>159</v>
      </c>
      <c r="B81" s="104">
        <f t="shared" ref="B81:E81" si="8">SUM(B80)</f>
        <v>800</v>
      </c>
      <c r="C81" s="104">
        <f t="shared" si="8"/>
        <v>1040</v>
      </c>
      <c r="D81" s="104">
        <f t="shared" si="8"/>
        <v>1000</v>
      </c>
      <c r="E81" s="104">
        <f t="shared" si="8"/>
        <v>875</v>
      </c>
      <c r="F81" s="104">
        <f t="shared" ref="F81" si="9">SUM(F80)</f>
        <v>800</v>
      </c>
      <c r="G81" s="104"/>
      <c r="H81" s="94">
        <f>D81-E81</f>
        <v>125</v>
      </c>
    </row>
    <row r="82" spans="1:8" ht="23.4">
      <c r="A82" s="25" t="s">
        <v>11</v>
      </c>
      <c r="B82" s="100"/>
      <c r="C82" s="100"/>
      <c r="D82" s="100"/>
      <c r="E82" s="112"/>
      <c r="F82" s="112"/>
      <c r="G82" s="112"/>
      <c r="H82" s="91"/>
    </row>
    <row r="83" spans="1:8" ht="23.4">
      <c r="A83" s="30" t="s">
        <v>34</v>
      </c>
      <c r="B83" s="100">
        <v>10000</v>
      </c>
      <c r="C83" s="100">
        <v>9854.7000000000007</v>
      </c>
      <c r="D83" s="100">
        <v>10000</v>
      </c>
      <c r="E83" s="112">
        <v>10686.87</v>
      </c>
      <c r="F83" s="112">
        <v>11000</v>
      </c>
      <c r="G83" s="112"/>
      <c r="H83" s="91">
        <f>D83-E83</f>
        <v>-686.8700000000008</v>
      </c>
    </row>
    <row r="84" spans="1:8" ht="23.4">
      <c r="A84" s="30" t="s">
        <v>35</v>
      </c>
      <c r="B84" s="100">
        <v>1000</v>
      </c>
      <c r="C84" s="100">
        <v>1000</v>
      </c>
      <c r="D84" s="100">
        <v>1000</v>
      </c>
      <c r="E84" s="112">
        <v>1500</v>
      </c>
      <c r="F84" s="112">
        <v>1500</v>
      </c>
      <c r="G84" s="112"/>
      <c r="H84" s="91">
        <f>D84-E84</f>
        <v>-500</v>
      </c>
    </row>
    <row r="85" spans="1:8" ht="23.4">
      <c r="A85" s="35" t="s">
        <v>89</v>
      </c>
      <c r="B85" s="100">
        <v>350</v>
      </c>
      <c r="C85" s="100">
        <v>142.1</v>
      </c>
      <c r="D85" s="100">
        <v>350</v>
      </c>
      <c r="E85" s="112">
        <v>332.3</v>
      </c>
      <c r="F85" s="112">
        <v>350</v>
      </c>
      <c r="G85" s="112"/>
      <c r="H85" s="91">
        <f>D85-E85</f>
        <v>17.699999999999989</v>
      </c>
    </row>
    <row r="86" spans="1:8" ht="23.4">
      <c r="A86" s="35" t="s">
        <v>130</v>
      </c>
      <c r="B86" s="100"/>
      <c r="C86" s="100">
        <v>352.82</v>
      </c>
      <c r="D86" s="100"/>
      <c r="E86" s="112"/>
      <c r="F86" s="112"/>
      <c r="G86" s="112"/>
      <c r="H86" s="91">
        <f>D86-E86</f>
        <v>0</v>
      </c>
    </row>
    <row r="87" spans="1:8" s="77" customFormat="1" ht="23.4">
      <c r="A87" s="80" t="s">
        <v>161</v>
      </c>
      <c r="B87" s="104">
        <f>SUM(B83:B86)</f>
        <v>11350</v>
      </c>
      <c r="C87" s="104">
        <f t="shared" ref="C87" si="10">SUM(C83:C86)</f>
        <v>11349.62</v>
      </c>
      <c r="D87" s="104">
        <f>SUM(D83:D86)</f>
        <v>11350</v>
      </c>
      <c r="E87" s="114">
        <f>SUM(E83:E86)</f>
        <v>12519.17</v>
      </c>
      <c r="F87" s="114">
        <f>SUM(F83:F86)</f>
        <v>12850</v>
      </c>
      <c r="G87" s="114"/>
      <c r="H87" s="91">
        <f>D87-E87</f>
        <v>-1169.17</v>
      </c>
    </row>
    <row r="88" spans="1:8" ht="23.4">
      <c r="A88" s="25" t="s">
        <v>12</v>
      </c>
      <c r="B88" s="100"/>
      <c r="C88" s="103"/>
      <c r="D88" s="100"/>
      <c r="E88" s="112"/>
      <c r="F88" s="112"/>
      <c r="G88" s="112"/>
      <c r="H88" s="91"/>
    </row>
    <row r="89" spans="1:8" ht="23.4">
      <c r="A89" s="25" t="s">
        <v>36</v>
      </c>
      <c r="B89" s="100"/>
      <c r="C89" s="103"/>
      <c r="D89" s="100"/>
      <c r="E89" s="112"/>
      <c r="F89" s="112"/>
      <c r="G89" s="112"/>
      <c r="H89" s="91"/>
    </row>
    <row r="90" spans="1:8" ht="23.4">
      <c r="A90" s="30" t="s">
        <v>78</v>
      </c>
      <c r="B90" s="100">
        <v>3500</v>
      </c>
      <c r="C90" s="100">
        <v>3216.27</v>
      </c>
      <c r="D90" s="100">
        <v>3500</v>
      </c>
      <c r="E90" s="112">
        <v>3685.15</v>
      </c>
      <c r="F90" s="112">
        <v>3600</v>
      </c>
      <c r="G90" s="112"/>
      <c r="H90" s="91">
        <f t="shared" ref="H90:H115" si="11">D90-E90</f>
        <v>-185.15000000000009</v>
      </c>
    </row>
    <row r="91" spans="1:8" ht="23.4">
      <c r="A91" s="35" t="s">
        <v>37</v>
      </c>
      <c r="B91" s="100">
        <v>0</v>
      </c>
      <c r="C91" s="100">
        <v>3250.74</v>
      </c>
      <c r="D91" s="100">
        <v>0</v>
      </c>
      <c r="E91" s="112"/>
      <c r="F91" s="112"/>
      <c r="G91" s="112"/>
      <c r="H91" s="91">
        <f t="shared" si="11"/>
        <v>0</v>
      </c>
    </row>
    <row r="92" spans="1:8" ht="23.4">
      <c r="A92" s="35" t="s">
        <v>149</v>
      </c>
      <c r="B92" s="100"/>
      <c r="C92" s="100">
        <v>283.93</v>
      </c>
      <c r="D92" s="100">
        <v>0</v>
      </c>
      <c r="E92" s="112"/>
      <c r="F92" s="112">
        <v>0</v>
      </c>
      <c r="G92" s="112"/>
      <c r="H92" s="91">
        <f t="shared" si="11"/>
        <v>0</v>
      </c>
    </row>
    <row r="93" spans="1:8" ht="23.4">
      <c r="A93" s="30" t="s">
        <v>85</v>
      </c>
      <c r="B93" s="100">
        <v>7000</v>
      </c>
      <c r="C93" s="100">
        <v>5622</v>
      </c>
      <c r="D93" s="100">
        <v>7000</v>
      </c>
      <c r="E93" s="112">
        <v>5953.35</v>
      </c>
      <c r="F93" s="112">
        <v>6000</v>
      </c>
      <c r="G93" s="112"/>
      <c r="H93" s="91">
        <f t="shared" si="11"/>
        <v>1046.6499999999996</v>
      </c>
    </row>
    <row r="94" spans="1:8" ht="23.4">
      <c r="A94" s="69" t="s">
        <v>176</v>
      </c>
      <c r="B94" s="100">
        <f t="shared" ref="B94:E94" si="12">SUM(B90:B93)</f>
        <v>10500</v>
      </c>
      <c r="C94" s="100">
        <f t="shared" si="12"/>
        <v>12372.94</v>
      </c>
      <c r="D94" s="100">
        <f t="shared" si="12"/>
        <v>10500</v>
      </c>
      <c r="E94" s="112">
        <f t="shared" si="12"/>
        <v>9638.5</v>
      </c>
      <c r="F94" s="112">
        <v>10000</v>
      </c>
      <c r="G94" s="112"/>
      <c r="H94" s="91">
        <f t="shared" si="11"/>
        <v>861.5</v>
      </c>
    </row>
    <row r="95" spans="1:8" ht="23.4">
      <c r="A95" s="25" t="s">
        <v>168</v>
      </c>
      <c r="B95" s="100"/>
      <c r="C95" s="100"/>
      <c r="D95" s="100"/>
      <c r="E95" s="112"/>
      <c r="F95" s="112"/>
      <c r="G95" s="112"/>
      <c r="H95" s="91">
        <f t="shared" si="11"/>
        <v>0</v>
      </c>
    </row>
    <row r="96" spans="1:8" ht="23.4">
      <c r="A96" s="30" t="s">
        <v>82</v>
      </c>
      <c r="B96" s="100">
        <v>720</v>
      </c>
      <c r="C96" s="100">
        <v>611.17999999999995</v>
      </c>
      <c r="D96" s="100">
        <v>850</v>
      </c>
      <c r="E96" s="112">
        <v>438.71</v>
      </c>
      <c r="F96" s="112">
        <v>650</v>
      </c>
      <c r="G96" s="112"/>
      <c r="H96" s="91">
        <f t="shared" si="11"/>
        <v>411.29</v>
      </c>
    </row>
    <row r="97" spans="1:8" ht="23.4">
      <c r="A97" s="30" t="s">
        <v>43</v>
      </c>
      <c r="B97" s="100">
        <v>52000</v>
      </c>
      <c r="C97" s="100">
        <v>32412.799999999999</v>
      </c>
      <c r="D97" s="100"/>
      <c r="E97" s="112"/>
      <c r="F97" s="112"/>
      <c r="G97" s="112"/>
      <c r="H97" s="91">
        <f t="shared" si="11"/>
        <v>0</v>
      </c>
    </row>
    <row r="98" spans="1:8" ht="23.4">
      <c r="A98" s="30" t="s">
        <v>44</v>
      </c>
      <c r="B98" s="100"/>
      <c r="C98" s="100"/>
      <c r="D98" s="100"/>
      <c r="E98" s="112"/>
      <c r="F98" s="112"/>
      <c r="G98" s="112"/>
      <c r="H98" s="91">
        <f t="shared" si="11"/>
        <v>0</v>
      </c>
    </row>
    <row r="99" spans="1:8" ht="23.4">
      <c r="A99" s="30" t="s">
        <v>77</v>
      </c>
      <c r="B99" s="100">
        <f>5000+7603.67</f>
        <v>12603.67</v>
      </c>
      <c r="C99" s="100">
        <v>6208</v>
      </c>
      <c r="D99" s="100">
        <v>500</v>
      </c>
      <c r="E99" s="112">
        <v>3792</v>
      </c>
      <c r="F99" s="112">
        <v>2500</v>
      </c>
      <c r="G99" s="112"/>
      <c r="H99" s="91">
        <f t="shared" si="11"/>
        <v>-3292</v>
      </c>
    </row>
    <row r="100" spans="1:8" ht="23.4">
      <c r="A100" s="30" t="s">
        <v>69</v>
      </c>
      <c r="B100" s="100">
        <v>7500</v>
      </c>
      <c r="C100" s="100">
        <v>17600.16</v>
      </c>
      <c r="D100" s="100">
        <v>11000</v>
      </c>
      <c r="E100" s="112">
        <v>13657.25</v>
      </c>
      <c r="F100" s="112">
        <v>7500</v>
      </c>
      <c r="G100" s="112"/>
      <c r="H100" s="91">
        <f t="shared" si="11"/>
        <v>-2657.25</v>
      </c>
    </row>
    <row r="101" spans="1:8" ht="23.4">
      <c r="A101" s="35" t="s">
        <v>169</v>
      </c>
      <c r="B101" s="100">
        <v>5000</v>
      </c>
      <c r="C101" s="100">
        <v>7439.95</v>
      </c>
      <c r="D101" s="100">
        <v>10482</v>
      </c>
      <c r="E101" s="112">
        <v>9113.52</v>
      </c>
      <c r="F101" s="112">
        <v>10000</v>
      </c>
      <c r="G101" s="112"/>
      <c r="H101" s="91">
        <f t="shared" si="11"/>
        <v>1368.4799999999996</v>
      </c>
    </row>
    <row r="102" spans="1:8" ht="23.4">
      <c r="A102" s="30" t="s">
        <v>38</v>
      </c>
      <c r="B102" s="100">
        <v>0</v>
      </c>
      <c r="C102" s="100">
        <v>952.4</v>
      </c>
      <c r="D102" s="100">
        <v>0</v>
      </c>
      <c r="E102" s="112"/>
      <c r="F102" s="112"/>
      <c r="G102" s="112"/>
      <c r="H102" s="91">
        <f t="shared" si="11"/>
        <v>0</v>
      </c>
    </row>
    <row r="103" spans="1:8" ht="23.4">
      <c r="A103" s="30" t="s">
        <v>40</v>
      </c>
      <c r="B103" s="100">
        <v>450</v>
      </c>
      <c r="C103" s="100">
        <v>0</v>
      </c>
      <c r="D103" s="100">
        <v>500</v>
      </c>
      <c r="E103" s="112">
        <v>350</v>
      </c>
      <c r="F103" s="112">
        <v>0</v>
      </c>
      <c r="G103" s="112"/>
      <c r="H103" s="91">
        <f t="shared" si="11"/>
        <v>150</v>
      </c>
    </row>
    <row r="104" spans="1:8" ht="23.4">
      <c r="A104" s="30" t="s">
        <v>45</v>
      </c>
      <c r="B104" s="100"/>
      <c r="C104" s="100"/>
      <c r="D104" s="100">
        <v>325</v>
      </c>
      <c r="E104" s="112">
        <v>975</v>
      </c>
      <c r="F104" s="112">
        <v>650</v>
      </c>
      <c r="G104" s="112"/>
      <c r="H104" s="91">
        <f t="shared" si="11"/>
        <v>-650</v>
      </c>
    </row>
    <row r="105" spans="1:8" ht="23.4">
      <c r="A105" s="35" t="s">
        <v>180</v>
      </c>
      <c r="B105" s="100">
        <v>1000</v>
      </c>
      <c r="C105" s="100">
        <v>447.3</v>
      </c>
      <c r="D105" s="100">
        <v>1000</v>
      </c>
      <c r="E105" s="112">
        <v>1020.13</v>
      </c>
      <c r="F105" s="112">
        <v>1000</v>
      </c>
      <c r="G105" s="112"/>
      <c r="H105" s="91">
        <f t="shared" si="11"/>
        <v>-20.129999999999995</v>
      </c>
    </row>
    <row r="106" spans="1:8" ht="23.4">
      <c r="A106" s="35" t="s">
        <v>170</v>
      </c>
      <c r="B106" s="100"/>
      <c r="C106" s="100">
        <v>1275.58</v>
      </c>
      <c r="D106" s="100">
        <v>0</v>
      </c>
      <c r="E106" s="112"/>
      <c r="F106" s="112">
        <v>0</v>
      </c>
      <c r="G106" s="112"/>
      <c r="H106" s="91">
        <f t="shared" si="11"/>
        <v>0</v>
      </c>
    </row>
    <row r="107" spans="1:8" ht="23.4">
      <c r="A107" s="35" t="s">
        <v>181</v>
      </c>
      <c r="B107" s="100"/>
      <c r="C107" s="100">
        <v>40.880000000000003</v>
      </c>
      <c r="D107" s="100">
        <v>0</v>
      </c>
      <c r="E107" s="112"/>
      <c r="F107" s="112"/>
      <c r="G107" s="112"/>
      <c r="H107" s="91">
        <f t="shared" si="11"/>
        <v>0</v>
      </c>
    </row>
    <row r="108" spans="1:8" ht="23.4">
      <c r="A108" s="35" t="s">
        <v>171</v>
      </c>
      <c r="B108" s="100">
        <v>18500</v>
      </c>
      <c r="C108" s="100">
        <v>16096.75</v>
      </c>
      <c r="D108" s="100">
        <v>24500</v>
      </c>
      <c r="E108" s="112">
        <v>22544.78</v>
      </c>
      <c r="F108" s="112">
        <v>20000</v>
      </c>
      <c r="G108" s="112"/>
      <c r="H108" s="91">
        <f t="shared" si="11"/>
        <v>1955.2200000000012</v>
      </c>
    </row>
    <row r="109" spans="1:8" ht="23.4">
      <c r="A109" s="35" t="s">
        <v>172</v>
      </c>
      <c r="B109" s="100">
        <v>6500</v>
      </c>
      <c r="C109" s="100">
        <v>4014</v>
      </c>
      <c r="D109" s="100">
        <v>4500</v>
      </c>
      <c r="E109" s="112">
        <v>3783</v>
      </c>
      <c r="F109" s="112">
        <v>5000</v>
      </c>
      <c r="G109" s="112"/>
      <c r="H109" s="91">
        <f t="shared" si="11"/>
        <v>717</v>
      </c>
    </row>
    <row r="110" spans="1:8" ht="23.4">
      <c r="A110" s="30" t="s">
        <v>74</v>
      </c>
      <c r="B110" s="100">
        <v>119500</v>
      </c>
      <c r="C110" s="100">
        <v>121890.7</v>
      </c>
      <c r="D110" s="100">
        <v>149639.71</v>
      </c>
      <c r="E110" s="112">
        <v>124071.92</v>
      </c>
      <c r="F110" s="112">
        <v>112902.08</v>
      </c>
      <c r="G110" s="112"/>
      <c r="H110" s="91">
        <f t="shared" si="11"/>
        <v>25567.789999999994</v>
      </c>
    </row>
    <row r="111" spans="1:8" ht="23.4">
      <c r="A111" s="35" t="s">
        <v>173</v>
      </c>
      <c r="B111" s="100"/>
      <c r="C111" s="100">
        <v>1240</v>
      </c>
      <c r="D111" s="100">
        <v>600</v>
      </c>
      <c r="E111" s="112">
        <v>1403.96</v>
      </c>
      <c r="F111" s="112">
        <v>500</v>
      </c>
      <c r="G111" s="112"/>
      <c r="H111" s="91">
        <f t="shared" si="11"/>
        <v>-803.96</v>
      </c>
    </row>
    <row r="112" spans="1:8" ht="23.4">
      <c r="A112" s="30" t="s">
        <v>42</v>
      </c>
      <c r="B112" s="100">
        <v>3000</v>
      </c>
      <c r="C112" s="100">
        <v>1533.6</v>
      </c>
      <c r="D112" s="100">
        <v>1696</v>
      </c>
      <c r="E112" s="112">
        <v>1696</v>
      </c>
      <c r="F112" s="112">
        <v>1700</v>
      </c>
      <c r="G112" s="112"/>
      <c r="H112" s="91">
        <f t="shared" si="11"/>
        <v>0</v>
      </c>
    </row>
    <row r="113" spans="1:8" ht="23.4">
      <c r="A113" s="30" t="s">
        <v>76</v>
      </c>
      <c r="B113" s="100">
        <v>297.45</v>
      </c>
      <c r="C113" s="100">
        <v>146.49</v>
      </c>
      <c r="D113" s="100">
        <v>150</v>
      </c>
      <c r="E113" s="112">
        <v>0</v>
      </c>
      <c r="F113" s="112">
        <v>150</v>
      </c>
      <c r="G113" s="112"/>
      <c r="H113" s="91">
        <f t="shared" si="11"/>
        <v>150</v>
      </c>
    </row>
    <row r="114" spans="1:8" ht="23.4">
      <c r="A114" s="30" t="s">
        <v>41</v>
      </c>
      <c r="B114" s="100">
        <v>7000</v>
      </c>
      <c r="C114" s="100">
        <v>7243.5</v>
      </c>
      <c r="D114" s="100">
        <v>12000</v>
      </c>
      <c r="E114" s="112">
        <v>10578.8</v>
      </c>
      <c r="F114" s="112">
        <v>10000</v>
      </c>
      <c r="G114" s="112"/>
      <c r="H114" s="91">
        <f t="shared" si="11"/>
        <v>1421.2000000000007</v>
      </c>
    </row>
    <row r="115" spans="1:8" ht="23.4">
      <c r="A115" s="35" t="s">
        <v>174</v>
      </c>
      <c r="B115" s="100">
        <v>3000</v>
      </c>
      <c r="C115" s="100">
        <v>3348</v>
      </c>
      <c r="D115" s="100">
        <v>3500</v>
      </c>
      <c r="E115" s="112">
        <v>800.13</v>
      </c>
      <c r="F115" s="112">
        <v>2000</v>
      </c>
      <c r="G115" s="112"/>
      <c r="H115" s="91">
        <f t="shared" si="11"/>
        <v>2699.87</v>
      </c>
    </row>
    <row r="116" spans="1:8" ht="23.4">
      <c r="A116" s="35"/>
      <c r="B116" s="100"/>
      <c r="C116" s="100"/>
      <c r="D116" s="100"/>
      <c r="E116" s="112"/>
      <c r="F116" s="112"/>
      <c r="G116" s="112"/>
      <c r="H116" s="91"/>
    </row>
    <row r="117" spans="1:8" ht="28.8">
      <c r="A117" s="41"/>
      <c r="B117" s="27" t="s">
        <v>154</v>
      </c>
      <c r="C117" s="89" t="s">
        <v>163</v>
      </c>
      <c r="D117" s="89" t="s">
        <v>167</v>
      </c>
      <c r="E117" s="89" t="s">
        <v>190</v>
      </c>
      <c r="F117" s="89" t="s">
        <v>197</v>
      </c>
      <c r="G117" s="89" t="s">
        <v>197</v>
      </c>
      <c r="H117" s="27" t="s">
        <v>166</v>
      </c>
    </row>
    <row r="118" spans="1:8" ht="23.4">
      <c r="A118" s="30" t="s">
        <v>39</v>
      </c>
      <c r="B118" s="100">
        <v>500</v>
      </c>
      <c r="C118" s="100"/>
      <c r="D118" s="100">
        <v>500</v>
      </c>
      <c r="E118" s="112"/>
      <c r="F118" s="112" t="s">
        <v>193</v>
      </c>
      <c r="G118" s="112"/>
      <c r="H118" s="91">
        <f t="shared" ref="H118:H128" si="13">D118-E118</f>
        <v>500</v>
      </c>
    </row>
    <row r="119" spans="1:8" ht="23.4">
      <c r="A119" s="69" t="s">
        <v>175</v>
      </c>
      <c r="B119" s="100">
        <f t="shared" ref="B119:E119" si="14">SUM(B96:B118)</f>
        <v>237571.12</v>
      </c>
      <c r="C119" s="100">
        <f t="shared" si="14"/>
        <v>222501.29</v>
      </c>
      <c r="D119" s="100">
        <f t="shared" si="14"/>
        <v>221742.71</v>
      </c>
      <c r="E119" s="114">
        <f t="shared" si="14"/>
        <v>194225.19999999998</v>
      </c>
      <c r="F119" s="114">
        <f t="shared" ref="F119" si="15">SUM(F96:F118)</f>
        <v>174552.08000000002</v>
      </c>
      <c r="G119" s="114"/>
      <c r="H119" s="91">
        <f t="shared" si="13"/>
        <v>27517.510000000009</v>
      </c>
    </row>
    <row r="120" spans="1:8" ht="23.4">
      <c r="A120" s="80" t="s">
        <v>162</v>
      </c>
      <c r="B120" s="104">
        <f t="shared" ref="B120:D120" si="16">SUM(B94+B119)</f>
        <v>248071.12</v>
      </c>
      <c r="C120" s="104">
        <f t="shared" si="16"/>
        <v>234874.23</v>
      </c>
      <c r="D120" s="104">
        <f t="shared" si="16"/>
        <v>232242.71</v>
      </c>
      <c r="E120" s="112">
        <f t="shared" ref="E120" si="17">SUM(E94+E119)</f>
        <v>203863.69999999998</v>
      </c>
      <c r="F120" s="112">
        <f t="shared" ref="F120" si="18">SUM(F94+F119)</f>
        <v>184552.08000000002</v>
      </c>
      <c r="G120" s="112"/>
      <c r="H120" s="91">
        <f t="shared" si="13"/>
        <v>28379.010000000009</v>
      </c>
    </row>
    <row r="121" spans="1:8" s="77" customFormat="1" ht="23.4">
      <c r="A121" s="25" t="s">
        <v>124</v>
      </c>
      <c r="B121" s="100">
        <v>100</v>
      </c>
      <c r="C121" s="100">
        <v>100</v>
      </c>
      <c r="D121" s="100">
        <v>1150</v>
      </c>
      <c r="E121" s="112">
        <v>1150</v>
      </c>
      <c r="F121" s="112">
        <v>150</v>
      </c>
      <c r="G121" s="112"/>
      <c r="H121" s="94">
        <f t="shared" si="13"/>
        <v>0</v>
      </c>
    </row>
    <row r="122" spans="1:8" ht="23.4">
      <c r="A122" s="25" t="s">
        <v>182</v>
      </c>
      <c r="B122" s="100"/>
      <c r="C122" s="101"/>
      <c r="D122" s="100"/>
      <c r="E122" s="116">
        <v>39912.9</v>
      </c>
      <c r="F122" s="131">
        <v>27458</v>
      </c>
      <c r="G122" s="131"/>
      <c r="H122" s="91">
        <f t="shared" si="13"/>
        <v>-39912.9</v>
      </c>
    </row>
    <row r="123" spans="1:8" ht="23.4" hidden="1">
      <c r="A123" s="30" t="s">
        <v>57</v>
      </c>
      <c r="B123" s="100"/>
      <c r="C123" s="101"/>
      <c r="D123" s="100"/>
      <c r="E123" s="112"/>
      <c r="F123" s="112"/>
      <c r="G123" s="112"/>
      <c r="H123" s="91">
        <f t="shared" si="13"/>
        <v>0</v>
      </c>
    </row>
    <row r="124" spans="1:8" ht="23.4" hidden="1">
      <c r="A124" s="25" t="s">
        <v>15</v>
      </c>
      <c r="B124" s="100"/>
      <c r="C124" s="101"/>
      <c r="D124" s="100"/>
      <c r="E124" s="112"/>
      <c r="F124" s="112"/>
      <c r="G124" s="112"/>
      <c r="H124" s="91">
        <f t="shared" si="13"/>
        <v>0</v>
      </c>
    </row>
    <row r="125" spans="1:8" ht="23.4" hidden="1">
      <c r="A125" s="30" t="s">
        <v>50</v>
      </c>
      <c r="B125" s="100"/>
      <c r="C125" s="101"/>
      <c r="D125" s="100"/>
      <c r="E125" s="112"/>
      <c r="F125" s="112"/>
      <c r="G125" s="112"/>
      <c r="H125" s="91">
        <f t="shared" si="13"/>
        <v>0</v>
      </c>
    </row>
    <row r="126" spans="1:8" ht="24" hidden="1" thickBot="1">
      <c r="A126" s="30" t="s">
        <v>46</v>
      </c>
      <c r="B126" s="100"/>
      <c r="C126" s="101"/>
      <c r="D126" s="100"/>
      <c r="E126" s="115"/>
      <c r="F126" s="119"/>
      <c r="G126" s="119"/>
      <c r="H126" s="91">
        <f t="shared" si="13"/>
        <v>0</v>
      </c>
    </row>
    <row r="127" spans="1:8" ht="26.4" hidden="1" thickBot="1">
      <c r="A127" s="34" t="s">
        <v>16</v>
      </c>
      <c r="B127" s="102">
        <f t="shared" ref="B127:D127" si="19">SUM(B76,B80,B87,B120,B121)</f>
        <v>316121.12</v>
      </c>
      <c r="C127" s="102">
        <f t="shared" si="19"/>
        <v>307768.05000000005</v>
      </c>
      <c r="D127" s="102">
        <f t="shared" si="19"/>
        <v>302192.70999999996</v>
      </c>
      <c r="E127" s="91"/>
      <c r="F127" s="91"/>
      <c r="G127" s="91"/>
      <c r="H127" s="91">
        <f t="shared" si="13"/>
        <v>302192.70999999996</v>
      </c>
    </row>
    <row r="128" spans="1:8" ht="25.8">
      <c r="A128" s="34" t="s">
        <v>16</v>
      </c>
      <c r="B128" s="72">
        <f t="shared" ref="B128:E128" si="20">B76+B81+B87+B120+B121+B122</f>
        <v>316121.12</v>
      </c>
      <c r="C128" s="72">
        <f t="shared" si="20"/>
        <v>307768.05000000005</v>
      </c>
      <c r="D128" s="72">
        <f t="shared" si="20"/>
        <v>302192.70999999996</v>
      </c>
      <c r="E128" s="94">
        <f t="shared" si="20"/>
        <v>319605.23</v>
      </c>
      <c r="F128" s="94">
        <f t="shared" ref="F128" si="21">F76+F81+F87+F120+F121+F122</f>
        <v>289810.08</v>
      </c>
      <c r="G128" s="94"/>
      <c r="H128" s="94">
        <f t="shared" si="13"/>
        <v>-17412.520000000019</v>
      </c>
    </row>
    <row r="129" spans="1:8" ht="25.8">
      <c r="A129" s="34" t="s">
        <v>156</v>
      </c>
      <c r="B129" s="72"/>
      <c r="C129" s="101"/>
      <c r="D129" s="72"/>
      <c r="E129" s="95"/>
      <c r="F129" s="95"/>
      <c r="G129" s="95"/>
      <c r="H129" s="95"/>
    </row>
    <row r="130" spans="1:8" ht="23.4">
      <c r="A130" s="31" t="s">
        <v>201</v>
      </c>
      <c r="B130" s="72">
        <f>B36-B127</f>
        <v>0</v>
      </c>
      <c r="C130" s="72">
        <f>C36-C127</f>
        <v>17151.049999999988</v>
      </c>
      <c r="D130" s="72">
        <f>D36-D127</f>
        <v>-13902.999999999942</v>
      </c>
      <c r="E130" s="72">
        <f>E36-E128</f>
        <v>-14222.659999999974</v>
      </c>
      <c r="F130" s="72">
        <f>F36-F128</f>
        <v>0</v>
      </c>
      <c r="G130" s="72"/>
      <c r="H130" s="72"/>
    </row>
    <row r="131" spans="1:8" ht="23.4">
      <c r="A131" s="30"/>
      <c r="B131" s="97"/>
      <c r="C131" s="101"/>
      <c r="D131" s="97"/>
      <c r="E131" s="96"/>
      <c r="F131" s="96"/>
      <c r="G131" s="96"/>
      <c r="H131" s="96"/>
    </row>
    <row r="132" spans="1:8" ht="23.4">
      <c r="A132" s="32" t="s">
        <v>123</v>
      </c>
      <c r="B132" s="72">
        <v>249801</v>
      </c>
      <c r="C132" s="72">
        <v>249801</v>
      </c>
      <c r="D132" s="72">
        <v>250670.41</v>
      </c>
      <c r="E132" s="95">
        <v>253235.7</v>
      </c>
      <c r="F132" s="95">
        <v>254000</v>
      </c>
      <c r="G132" s="95"/>
      <c r="H132" s="95"/>
    </row>
    <row r="133" spans="1:8" ht="23.4">
      <c r="A133" s="32" t="s">
        <v>52</v>
      </c>
      <c r="B133" s="97">
        <v>20000</v>
      </c>
      <c r="C133" s="97">
        <v>20000</v>
      </c>
      <c r="D133" s="97">
        <v>20000</v>
      </c>
      <c r="E133" s="97">
        <v>38175.440000000002</v>
      </c>
      <c r="F133" s="97">
        <v>38200</v>
      </c>
      <c r="G133" s="97"/>
      <c r="H133" s="97"/>
    </row>
    <row r="134" spans="1:8" ht="23.4">
      <c r="A134" s="32" t="s">
        <v>51</v>
      </c>
      <c r="B134" s="97">
        <v>5000</v>
      </c>
      <c r="C134" s="97">
        <v>5000</v>
      </c>
      <c r="D134" s="97">
        <v>5000</v>
      </c>
      <c r="E134" s="97">
        <v>0</v>
      </c>
      <c r="F134" s="97"/>
      <c r="G134" s="97"/>
      <c r="H134" s="97"/>
    </row>
    <row r="135" spans="1:8" ht="24" thickBot="1">
      <c r="A135" s="39" t="s">
        <v>87</v>
      </c>
      <c r="B135" s="98">
        <v>12500</v>
      </c>
      <c r="C135" s="98">
        <v>12500</v>
      </c>
      <c r="D135" s="98">
        <v>12812.48</v>
      </c>
      <c r="E135" s="98">
        <v>0</v>
      </c>
      <c r="F135" s="97"/>
      <c r="G135" s="97"/>
      <c r="H135" s="97"/>
    </row>
    <row r="136" spans="1:8" ht="23.4">
      <c r="A136" s="32" t="s">
        <v>111</v>
      </c>
      <c r="B136" s="72">
        <f>SUM(B132:B135)</f>
        <v>287301</v>
      </c>
      <c r="C136" s="72">
        <f t="shared" ref="C136" si="22">SUM(C132:C135)</f>
        <v>287301</v>
      </c>
      <c r="D136" s="72">
        <f>SUM(D132:D135)</f>
        <v>288482.89</v>
      </c>
      <c r="E136" s="72">
        <f>SUM(E132:E135)</f>
        <v>291411.14</v>
      </c>
      <c r="F136" s="72">
        <f>SUM(F132:F135)</f>
        <v>292200</v>
      </c>
      <c r="G136" s="72"/>
      <c r="H136" s="72"/>
    </row>
    <row r="137" spans="1:8" ht="23.4">
      <c r="A137" s="32" t="s">
        <v>110</v>
      </c>
      <c r="B137" s="72">
        <v>172.9</v>
      </c>
      <c r="C137" s="72">
        <v>172.9</v>
      </c>
      <c r="D137" s="72">
        <v>172.47</v>
      </c>
      <c r="E137" s="97">
        <v>172.87</v>
      </c>
      <c r="F137" s="97">
        <v>173</v>
      </c>
      <c r="G137" s="97"/>
      <c r="H137" s="97"/>
    </row>
    <row r="138" spans="1:8" ht="27">
      <c r="A138" s="32" t="s">
        <v>125</v>
      </c>
      <c r="B138" s="106">
        <f>SUM(B136+B137)</f>
        <v>287473.90000000002</v>
      </c>
      <c r="C138" s="106">
        <f t="shared" ref="C138" si="23">SUM(C136+C137)</f>
        <v>287473.90000000002</v>
      </c>
      <c r="D138" s="106">
        <f>SUM(D136+D137)</f>
        <v>288655.35999999999</v>
      </c>
      <c r="E138" s="97">
        <f>SUM(E136+E137)</f>
        <v>291584.01</v>
      </c>
      <c r="F138" s="97">
        <f>SUM(F136+F137)</f>
        <v>292373</v>
      </c>
      <c r="G138" s="97"/>
      <c r="H138" s="97"/>
    </row>
    <row r="139" spans="1:8" ht="27">
      <c r="A139" s="32" t="s">
        <v>183</v>
      </c>
      <c r="B139" s="106"/>
      <c r="C139" s="106"/>
      <c r="D139" s="106"/>
      <c r="E139" s="97">
        <v>60458.2</v>
      </c>
      <c r="F139" s="97">
        <v>60500</v>
      </c>
      <c r="G139" s="97"/>
      <c r="H139" s="97"/>
    </row>
    <row r="140" spans="1:8" ht="27">
      <c r="A140" s="32" t="s">
        <v>184</v>
      </c>
      <c r="B140" s="106"/>
      <c r="C140" s="106"/>
      <c r="D140" s="106"/>
      <c r="E140" s="97">
        <f>SUM(E138:E139)</f>
        <v>352042.21</v>
      </c>
      <c r="F140" s="97">
        <f>SUM(F138:F139)</f>
        <v>352873</v>
      </c>
      <c r="G140" s="97"/>
      <c r="H140" s="97"/>
    </row>
    <row r="141" spans="1:8" ht="23.4">
      <c r="A141" s="32" t="s">
        <v>202</v>
      </c>
      <c r="B141" s="97">
        <v>15252.83</v>
      </c>
      <c r="C141" s="97">
        <v>90634.78</v>
      </c>
      <c r="D141" s="97">
        <v>90634.78</v>
      </c>
      <c r="E141" s="97">
        <v>30634.78</v>
      </c>
      <c r="F141" s="97">
        <v>16412.12</v>
      </c>
      <c r="G141" s="97"/>
      <c r="H141" s="97"/>
    </row>
    <row r="142" spans="1:8" ht="23.4">
      <c r="A142" s="32" t="s">
        <v>86</v>
      </c>
      <c r="B142" s="72">
        <v>20</v>
      </c>
      <c r="C142" s="72">
        <v>20</v>
      </c>
      <c r="D142" s="72">
        <v>20</v>
      </c>
      <c r="E142" s="95">
        <v>20</v>
      </c>
      <c r="F142" s="95">
        <v>20</v>
      </c>
      <c r="G142" s="95"/>
      <c r="H142" s="95"/>
    </row>
    <row r="143" spans="1:8" ht="23.4">
      <c r="A143" s="32"/>
      <c r="B143" s="72"/>
      <c r="C143" s="101"/>
      <c r="D143" s="72"/>
      <c r="E143" s="95"/>
      <c r="F143" s="95"/>
      <c r="G143" s="95"/>
      <c r="H143" s="95"/>
    </row>
    <row r="144" spans="1:8" ht="23.4">
      <c r="A144" s="42"/>
      <c r="B144" s="72"/>
      <c r="C144" s="103"/>
      <c r="D144" s="72"/>
      <c r="E144" s="95"/>
      <c r="F144" s="95"/>
      <c r="G144" s="95"/>
      <c r="H144" s="95"/>
    </row>
    <row r="145" spans="1:8" ht="25.8">
      <c r="A145" s="38"/>
      <c r="B145" s="100"/>
      <c r="C145" s="103"/>
      <c r="D145" s="100"/>
      <c r="E145" s="94"/>
      <c r="F145" s="94"/>
      <c r="G145" s="94"/>
      <c r="H145" s="94"/>
    </row>
    <row r="146" spans="1:8" ht="25.8">
      <c r="B146" s="107"/>
      <c r="C146" s="103"/>
      <c r="D146" s="107"/>
      <c r="E146" s="92"/>
      <c r="F146" s="92"/>
      <c r="G146" s="92"/>
      <c r="H146" s="92"/>
    </row>
    <row r="147" spans="1:8" ht="25.8">
      <c r="B147" s="107"/>
      <c r="C147" s="103"/>
      <c r="D147" s="107"/>
      <c r="E147" s="92"/>
      <c r="F147" s="92"/>
      <c r="G147" s="92"/>
      <c r="H147" s="92"/>
    </row>
    <row r="148" spans="1:8" ht="25.8">
      <c r="B148" s="107"/>
      <c r="C148" s="103"/>
      <c r="D148" s="107"/>
      <c r="E148" s="92"/>
      <c r="F148" s="92"/>
      <c r="G148" s="92"/>
      <c r="H148" s="92"/>
    </row>
    <row r="149" spans="1:8" ht="25.8">
      <c r="B149" s="107"/>
      <c r="C149" s="103"/>
      <c r="D149" s="107"/>
      <c r="E149" s="92"/>
      <c r="F149" s="92"/>
      <c r="G149" s="92"/>
      <c r="H149" s="92"/>
    </row>
    <row r="150" spans="1:8" ht="25.8">
      <c r="B150" s="107"/>
      <c r="C150" s="107"/>
      <c r="D150" s="107"/>
      <c r="E150" s="92"/>
      <c r="F150" s="92"/>
      <c r="G150" s="92"/>
      <c r="H150" s="92"/>
    </row>
    <row r="151" spans="1:8" ht="25.8">
      <c r="B151" s="107"/>
      <c r="C151" s="107"/>
      <c r="D151" s="107"/>
      <c r="E151" s="92"/>
      <c r="F151" s="92"/>
      <c r="G151" s="92"/>
      <c r="H151" s="92"/>
    </row>
    <row r="152" spans="1:8" ht="25.8">
      <c r="B152" s="107"/>
      <c r="C152" s="107"/>
      <c r="D152" s="107"/>
      <c r="E152" s="92"/>
      <c r="F152" s="92"/>
      <c r="G152" s="92"/>
      <c r="H152" s="92"/>
    </row>
    <row r="153" spans="1:8" ht="25.8">
      <c r="B153" s="107"/>
      <c r="C153" s="107"/>
      <c r="D153" s="107"/>
      <c r="E153" s="92"/>
      <c r="F153" s="92"/>
      <c r="G153" s="92"/>
      <c r="H153" s="92"/>
    </row>
    <row r="154" spans="1:8" ht="28.8">
      <c r="B154" s="93"/>
      <c r="C154" s="107"/>
      <c r="D154" s="107"/>
      <c r="E154" s="92"/>
      <c r="F154" s="92"/>
      <c r="G154" s="92"/>
      <c r="H154" s="92"/>
    </row>
    <row r="155" spans="1:8" ht="25.8">
      <c r="B155" s="107"/>
      <c r="C155" s="107"/>
      <c r="D155" s="107"/>
      <c r="E155" s="92"/>
      <c r="F155" s="92"/>
      <c r="G155" s="92"/>
      <c r="H155" s="92"/>
    </row>
    <row r="156" spans="1:8" ht="25.8">
      <c r="B156" s="107"/>
      <c r="C156" s="107"/>
      <c r="D156" s="107"/>
      <c r="E156" s="92"/>
      <c r="F156" s="92"/>
      <c r="G156" s="92"/>
      <c r="H156" s="92"/>
    </row>
    <row r="157" spans="1:8" ht="25.8">
      <c r="B157" s="107"/>
      <c r="C157" s="107"/>
      <c r="D157" s="107"/>
      <c r="E157" s="92"/>
      <c r="F157" s="92"/>
      <c r="G157" s="92"/>
      <c r="H157" s="92"/>
    </row>
    <row r="158" spans="1:8" ht="25.8">
      <c r="B158" s="107"/>
      <c r="C158" s="107"/>
      <c r="D158" s="107"/>
      <c r="E158" s="92"/>
      <c r="F158" s="92"/>
      <c r="G158" s="92"/>
      <c r="H158" s="92"/>
    </row>
    <row r="159" spans="1:8" ht="25.8">
      <c r="B159" s="107"/>
      <c r="C159" s="107"/>
      <c r="D159" s="107"/>
      <c r="E159" s="92"/>
      <c r="F159" s="92"/>
      <c r="G159" s="92"/>
      <c r="H159" s="92"/>
    </row>
    <row r="160" spans="1:8" ht="25.8">
      <c r="A160"/>
      <c r="B160" s="107"/>
      <c r="C160" s="107"/>
      <c r="D160" s="107"/>
      <c r="E160" s="92"/>
      <c r="F160" s="92"/>
      <c r="G160" s="92"/>
      <c r="H160" s="92"/>
    </row>
    <row r="161" spans="2:8" ht="25.8">
      <c r="B161" s="99"/>
      <c r="C161" s="99"/>
      <c r="D161" s="99"/>
      <c r="E161" s="92"/>
      <c r="F161" s="92"/>
      <c r="G161" s="92"/>
      <c r="H161" s="92"/>
    </row>
    <row r="162" spans="2:8" ht="25.8">
      <c r="B162" s="99"/>
      <c r="C162" s="99"/>
      <c r="D162" s="99"/>
      <c r="E162" s="92"/>
      <c r="F162" s="92"/>
      <c r="G162" s="92"/>
      <c r="H162" s="92"/>
    </row>
    <row r="163" spans="2:8" ht="25.8">
      <c r="B163" s="99"/>
      <c r="C163" s="99"/>
      <c r="D163" s="99"/>
      <c r="E163" s="92"/>
      <c r="F163" s="92"/>
      <c r="G163" s="92"/>
      <c r="H163" s="92"/>
    </row>
    <row r="164" spans="2:8" ht="25.8">
      <c r="B164" s="99"/>
      <c r="C164" s="99"/>
      <c r="D164" s="99"/>
      <c r="E164" s="92"/>
      <c r="F164" s="92"/>
      <c r="G164" s="92"/>
      <c r="H164" s="92"/>
    </row>
    <row r="165" spans="2:8" ht="25.8">
      <c r="B165" s="99"/>
      <c r="C165" s="99"/>
      <c r="D165" s="99"/>
      <c r="E165" s="92"/>
      <c r="F165" s="92"/>
      <c r="G165" s="92"/>
      <c r="H165" s="92"/>
    </row>
    <row r="166" spans="2:8" ht="25.8">
      <c r="B166" s="99"/>
      <c r="C166" s="99"/>
      <c r="D166" s="99"/>
      <c r="E166" s="92"/>
      <c r="F166" s="92"/>
      <c r="G166" s="92"/>
      <c r="H166" s="92"/>
    </row>
    <row r="167" spans="2:8" ht="25.8">
      <c r="B167" s="99"/>
      <c r="C167" s="99"/>
      <c r="D167" s="99"/>
      <c r="E167" s="92"/>
      <c r="F167" s="92"/>
      <c r="G167" s="92"/>
      <c r="H167" s="92"/>
    </row>
    <row r="168" spans="2:8" ht="25.8">
      <c r="B168" s="99"/>
      <c r="C168" s="99"/>
      <c r="D168" s="99"/>
      <c r="E168" s="92"/>
      <c r="F168" s="92"/>
      <c r="G168" s="92"/>
      <c r="H168" s="92"/>
    </row>
    <row r="169" spans="2:8" ht="25.8">
      <c r="B169" s="71"/>
      <c r="C169" s="71"/>
      <c r="D169" s="71"/>
    </row>
    <row r="170" spans="2:8" ht="25.8">
      <c r="B170" s="70"/>
      <c r="C170" s="70"/>
      <c r="D170" s="70"/>
    </row>
    <row r="171" spans="2:8" ht="25.8">
      <c r="B171" s="70"/>
      <c r="C171" s="70"/>
      <c r="D171" s="70"/>
    </row>
    <row r="172" spans="2:8" ht="25.8">
      <c r="B172" s="70"/>
      <c r="C172" s="70"/>
      <c r="D172" s="70"/>
    </row>
    <row r="173" spans="2:8" ht="25.8">
      <c r="B173" s="70"/>
      <c r="C173" s="70"/>
      <c r="D173" s="70"/>
    </row>
    <row r="174" spans="2:8" ht="25.8">
      <c r="B174" s="70"/>
      <c r="C174" s="70"/>
      <c r="D174" s="70"/>
    </row>
    <row r="175" spans="2:8" ht="25.8">
      <c r="B175" s="70"/>
      <c r="C175" s="70"/>
      <c r="D175" s="70"/>
    </row>
    <row r="176" spans="2:8" ht="25.8">
      <c r="B176" s="70"/>
      <c r="C176" s="70"/>
      <c r="D176" s="70"/>
    </row>
    <row r="177" spans="2:4" ht="25.8">
      <c r="B177" s="70"/>
      <c r="C177" s="70"/>
      <c r="D177" s="70"/>
    </row>
    <row r="178" spans="2:4" ht="25.8">
      <c r="B178" s="70"/>
      <c r="C178" s="70"/>
      <c r="D178" s="70"/>
    </row>
    <row r="179" spans="2:4" ht="25.8">
      <c r="B179" s="70"/>
      <c r="C179" s="70"/>
      <c r="D179" s="70"/>
    </row>
  </sheetData>
  <sortState xmlns:xlrd2="http://schemas.microsoft.com/office/spreadsheetml/2017/richdata2" ref="A105:H114">
    <sortCondition ref="A105"/>
  </sortState>
  <phoneticPr fontId="26" type="noConversion"/>
  <printOptions headings="1" gridLines="1"/>
  <pageMargins left="0.45" right="0.45" top="0.5" bottom="0.5" header="0.3" footer="0.3"/>
  <pageSetup scale="63" fitToHeight="0" orientation="landscape" r:id="rId1"/>
  <headerFooter>
    <oddHeader xml:space="preserve">&amp;C&amp;22END 2019 ACTUAL/ 2020 ADOPTED  BUDGET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view="pageLayout" topLeftCell="A15" zoomScaleNormal="100" workbookViewId="0">
      <selection activeCell="D15" sqref="D15"/>
    </sheetView>
  </sheetViews>
  <sheetFormatPr defaultRowHeight="14.4"/>
  <cols>
    <col min="1" max="1" width="25.88671875" customWidth="1"/>
    <col min="2" max="2" width="17" customWidth="1"/>
    <col min="3" max="3" width="14.33203125" customWidth="1"/>
    <col min="4" max="4" width="13.33203125" customWidth="1"/>
    <col min="5" max="7" width="14.6640625" style="24" customWidth="1"/>
    <col min="8" max="8" width="13.6640625" customWidth="1"/>
    <col min="9" max="9" width="11.109375" bestFit="1" customWidth="1"/>
    <col min="10" max="10" width="12.109375" bestFit="1" customWidth="1"/>
  </cols>
  <sheetData>
    <row r="1" spans="1:10" ht="15" thickBot="1">
      <c r="A1" s="1"/>
      <c r="B1" s="138" t="s">
        <v>200</v>
      </c>
      <c r="C1" s="138"/>
      <c r="D1" s="138"/>
      <c r="E1" s="138"/>
      <c r="F1" s="138"/>
      <c r="G1" s="138"/>
      <c r="H1" s="139"/>
    </row>
    <row r="2" spans="1:10" ht="15" thickBot="1">
      <c r="A2" s="1"/>
      <c r="B2" s="2"/>
      <c r="C2" s="2"/>
      <c r="D2" s="2"/>
      <c r="E2" s="58"/>
      <c r="F2" s="58"/>
      <c r="G2" s="1" t="s">
        <v>185</v>
      </c>
    </row>
    <row r="3" spans="1:10" ht="27.6">
      <c r="A3" s="3" t="s">
        <v>0</v>
      </c>
      <c r="B3" s="59" t="s">
        <v>153</v>
      </c>
      <c r="C3" s="59" t="s">
        <v>155</v>
      </c>
      <c r="D3" s="59" t="s">
        <v>164</v>
      </c>
      <c r="E3" s="59" t="s">
        <v>191</v>
      </c>
      <c r="F3" s="21" t="s">
        <v>165</v>
      </c>
      <c r="G3" s="84" t="s">
        <v>166</v>
      </c>
      <c r="H3" s="117" t="s">
        <v>192</v>
      </c>
    </row>
    <row r="4" spans="1:10">
      <c r="A4" s="1" t="s">
        <v>1</v>
      </c>
      <c r="B4" s="54"/>
      <c r="C4" s="54"/>
      <c r="D4" s="54"/>
      <c r="E4" s="54"/>
      <c r="F4" s="75"/>
      <c r="G4" s="1"/>
    </row>
    <row r="5" spans="1:10">
      <c r="A5" s="5" t="s">
        <v>21</v>
      </c>
      <c r="B5" s="53">
        <v>48706</v>
      </c>
      <c r="C5" s="53">
        <v>48706</v>
      </c>
      <c r="D5" s="53">
        <v>48706</v>
      </c>
      <c r="E5" s="53">
        <v>49307</v>
      </c>
      <c r="F5" s="83">
        <v>49307</v>
      </c>
      <c r="G5" s="87">
        <f>E5-F5</f>
        <v>0</v>
      </c>
      <c r="H5">
        <v>49593</v>
      </c>
    </row>
    <row r="6" spans="1:10">
      <c r="A6" s="5" t="s">
        <v>2</v>
      </c>
      <c r="B6" s="54">
        <v>9800</v>
      </c>
      <c r="C6" s="54">
        <v>9800</v>
      </c>
      <c r="D6" s="54">
        <v>10928.08</v>
      </c>
      <c r="E6" s="54">
        <v>11500</v>
      </c>
      <c r="F6" s="83">
        <v>11388.53</v>
      </c>
      <c r="G6" s="87">
        <f t="shared" ref="G6:G17" si="0">E6-F6</f>
        <v>111.46999999999935</v>
      </c>
      <c r="H6" s="111">
        <v>10300</v>
      </c>
      <c r="J6" s="87"/>
    </row>
    <row r="7" spans="1:10">
      <c r="A7" s="7" t="s">
        <v>3</v>
      </c>
      <c r="B7" s="54">
        <v>164195.45000000001</v>
      </c>
      <c r="C7" s="54">
        <v>171799.12</v>
      </c>
      <c r="D7" s="54">
        <v>182807.17</v>
      </c>
      <c r="E7" s="54">
        <v>185506.71</v>
      </c>
      <c r="F7" s="83">
        <v>179639.25</v>
      </c>
      <c r="G7" s="87">
        <f t="shared" si="0"/>
        <v>5867.4599999999919</v>
      </c>
      <c r="H7">
        <v>189891.08</v>
      </c>
      <c r="J7" s="87"/>
    </row>
    <row r="8" spans="1:10">
      <c r="A8" s="7" t="s">
        <v>4</v>
      </c>
      <c r="B8" s="54">
        <v>1000</v>
      </c>
      <c r="C8" s="54">
        <v>1000</v>
      </c>
      <c r="D8" s="54">
        <v>4666.75</v>
      </c>
      <c r="E8" s="54">
        <v>1000</v>
      </c>
      <c r="F8" s="83">
        <v>4360.3999999999996</v>
      </c>
      <c r="G8" s="87">
        <f t="shared" si="0"/>
        <v>-3360.3999999999996</v>
      </c>
      <c r="H8" s="111">
        <v>1000</v>
      </c>
      <c r="J8" s="87"/>
    </row>
    <row r="9" spans="1:10">
      <c r="A9" s="7" t="s">
        <v>80</v>
      </c>
      <c r="B9" s="54">
        <v>0</v>
      </c>
      <c r="C9" s="54"/>
      <c r="D9" s="54"/>
      <c r="E9" s="54">
        <v>0</v>
      </c>
      <c r="F9" s="83"/>
      <c r="G9" s="87">
        <f t="shared" si="0"/>
        <v>0</v>
      </c>
      <c r="J9" s="87"/>
    </row>
    <row r="10" spans="1:10">
      <c r="A10" s="7" t="s">
        <v>5</v>
      </c>
      <c r="B10" s="54">
        <v>9350</v>
      </c>
      <c r="C10" s="54">
        <v>9350</v>
      </c>
      <c r="D10" s="54">
        <v>7435.89</v>
      </c>
      <c r="E10" s="54">
        <v>9350</v>
      </c>
      <c r="F10" s="83">
        <v>7874</v>
      </c>
      <c r="G10" s="87">
        <f t="shared" si="0"/>
        <v>1476</v>
      </c>
      <c r="H10" s="120">
        <v>7600</v>
      </c>
      <c r="J10" s="87"/>
    </row>
    <row r="11" spans="1:10">
      <c r="A11" s="7" t="s">
        <v>79</v>
      </c>
      <c r="B11" s="54">
        <v>0</v>
      </c>
      <c r="C11" s="54"/>
      <c r="D11" s="54"/>
      <c r="E11" s="54"/>
      <c r="F11" s="83"/>
      <c r="G11" s="87">
        <f t="shared" si="0"/>
        <v>0</v>
      </c>
      <c r="J11" s="87"/>
    </row>
    <row r="12" spans="1:10">
      <c r="A12" s="7" t="s">
        <v>7</v>
      </c>
      <c r="B12" s="54">
        <v>1000</v>
      </c>
      <c r="C12" s="54">
        <v>1000</v>
      </c>
      <c r="D12" s="54">
        <v>2399.21</v>
      </c>
      <c r="E12" s="54">
        <v>1650</v>
      </c>
      <c r="F12" s="83">
        <v>6334.39</v>
      </c>
      <c r="G12" s="87">
        <f t="shared" si="0"/>
        <v>-4684.3900000000003</v>
      </c>
      <c r="H12" s="120">
        <v>1450</v>
      </c>
      <c r="J12" s="87"/>
    </row>
    <row r="13" spans="1:10">
      <c r="A13" s="7" t="s">
        <v>119</v>
      </c>
      <c r="B13" s="54">
        <v>42466</v>
      </c>
      <c r="C13" s="54">
        <v>42466</v>
      </c>
      <c r="D13" s="54">
        <v>35976</v>
      </c>
      <c r="E13" s="54">
        <v>29976</v>
      </c>
      <c r="F13" s="83">
        <v>46479</v>
      </c>
      <c r="G13" s="87">
        <f t="shared" si="0"/>
        <v>-16503</v>
      </c>
      <c r="H13" s="111">
        <v>29976</v>
      </c>
      <c r="J13" s="87"/>
    </row>
    <row r="14" spans="1:10">
      <c r="A14" s="3" t="s">
        <v>58</v>
      </c>
      <c r="B14" s="55">
        <f>SUM(B4:B13)</f>
        <v>276517.45</v>
      </c>
      <c r="C14" s="55">
        <f>SUM(C4:C13)</f>
        <v>284121.12</v>
      </c>
      <c r="D14" s="55">
        <f>SUM(D4:D13)</f>
        <v>292919.09999999998</v>
      </c>
      <c r="E14" s="55">
        <f>SUM(E4:E13)</f>
        <v>288289.70999999996</v>
      </c>
      <c r="F14" s="74">
        <f>SUM(F5:F13)</f>
        <v>305382.57</v>
      </c>
      <c r="G14" s="87">
        <f>SUM(G5:G13)</f>
        <v>-17092.860000000008</v>
      </c>
      <c r="H14" s="74">
        <f>SUM(H5:H13)</f>
        <v>289810.07999999996</v>
      </c>
      <c r="J14" s="83"/>
    </row>
    <row r="15" spans="1:10">
      <c r="A15" s="5" t="s">
        <v>59</v>
      </c>
      <c r="B15" s="56">
        <v>32000</v>
      </c>
      <c r="C15" s="56">
        <v>32000</v>
      </c>
      <c r="D15" s="56">
        <v>32000</v>
      </c>
      <c r="E15" s="54"/>
      <c r="F15" s="86"/>
      <c r="G15" s="87">
        <f t="shared" si="0"/>
        <v>0</v>
      </c>
      <c r="J15" s="74"/>
    </row>
    <row r="16" spans="1:10" ht="15" thickBot="1">
      <c r="A16" s="5"/>
      <c r="B16" s="60"/>
      <c r="C16" s="60"/>
      <c r="D16" s="60"/>
      <c r="E16" s="79"/>
      <c r="F16" s="86"/>
      <c r="G16" s="87">
        <f t="shared" si="0"/>
        <v>0</v>
      </c>
    </row>
    <row r="17" spans="1:10" ht="28.2" thickBot="1">
      <c r="A17" s="9" t="s">
        <v>60</v>
      </c>
      <c r="B17" s="43">
        <f>SUM(B14:B16)</f>
        <v>308517.45</v>
      </c>
      <c r="C17" s="78">
        <f>SUM(C14:C16)</f>
        <v>316121.12</v>
      </c>
      <c r="D17" s="78">
        <f t="shared" ref="D17:E17" si="1">SUM(D14:D16)</f>
        <v>324919.09999999998</v>
      </c>
      <c r="E17" s="78">
        <f t="shared" si="1"/>
        <v>288289.70999999996</v>
      </c>
      <c r="F17" s="132">
        <f>SUM(F14:F16)</f>
        <v>305382.57</v>
      </c>
      <c r="G17" s="133">
        <f t="shared" si="0"/>
        <v>-17092.860000000044</v>
      </c>
      <c r="H17" s="123">
        <f>SUM(H14:H16)</f>
        <v>289810.07999999996</v>
      </c>
    </row>
    <row r="18" spans="1:10">
      <c r="A18" s="1"/>
      <c r="B18" s="20"/>
      <c r="C18" s="61"/>
      <c r="D18" s="61"/>
      <c r="E18" s="61"/>
      <c r="F18" s="76"/>
      <c r="G18" s="1"/>
      <c r="J18" s="74"/>
    </row>
    <row r="19" spans="1:10">
      <c r="A19" s="1"/>
      <c r="B19" s="8"/>
      <c r="C19" s="54"/>
      <c r="D19" s="54"/>
      <c r="E19" s="54"/>
      <c r="F19" s="75"/>
      <c r="G19" s="1" t="s">
        <v>186</v>
      </c>
    </row>
    <row r="20" spans="1:10">
      <c r="A20" s="3" t="s">
        <v>9</v>
      </c>
      <c r="B20" s="8"/>
      <c r="C20" s="54"/>
      <c r="D20" s="54"/>
      <c r="E20" s="54"/>
      <c r="F20" s="75"/>
      <c r="G20" s="1"/>
    </row>
    <row r="21" spans="1:10">
      <c r="A21" s="7" t="s">
        <v>10</v>
      </c>
      <c r="B21" s="54">
        <v>55800</v>
      </c>
      <c r="C21" s="54">
        <v>55800</v>
      </c>
      <c r="D21" s="54">
        <v>60404.2</v>
      </c>
      <c r="E21" s="54">
        <f>'2019 Detail Budget'!D76</f>
        <v>56450</v>
      </c>
      <c r="F21" s="82">
        <v>61284.46</v>
      </c>
      <c r="G21" s="85">
        <f>E21-F21</f>
        <v>-4834.4599999999991</v>
      </c>
      <c r="H21" s="111">
        <v>64000</v>
      </c>
    </row>
    <row r="22" spans="1:10">
      <c r="A22" s="7" t="s">
        <v>187</v>
      </c>
      <c r="B22" s="54">
        <v>11350</v>
      </c>
      <c r="C22" s="54">
        <v>11350</v>
      </c>
      <c r="D22" s="54">
        <v>11349.62</v>
      </c>
      <c r="E22" s="54">
        <f>'2019 Detail Budget'!D87</f>
        <v>11350</v>
      </c>
      <c r="F22" s="82">
        <v>12519.17</v>
      </c>
      <c r="G22" s="85">
        <f t="shared" ref="G22:G27" si="2">E22-F22</f>
        <v>-1169.17</v>
      </c>
      <c r="H22" s="111">
        <v>12850</v>
      </c>
      <c r="I22" s="111"/>
    </row>
    <row r="23" spans="1:10">
      <c r="A23" s="7" t="s">
        <v>188</v>
      </c>
      <c r="B23" s="54">
        <v>240467.45</v>
      </c>
      <c r="C23" s="54">
        <v>248071.12</v>
      </c>
      <c r="D23" s="54">
        <v>234874.23</v>
      </c>
      <c r="E23" s="54">
        <f>'2019 Detail Budget'!D120</f>
        <v>232242.71</v>
      </c>
      <c r="F23" s="82">
        <v>203863.7</v>
      </c>
      <c r="G23" s="85">
        <f t="shared" si="2"/>
        <v>28379.00999999998</v>
      </c>
      <c r="H23" s="111">
        <v>184552.08</v>
      </c>
      <c r="I23" s="111"/>
    </row>
    <row r="24" spans="1:10">
      <c r="A24" s="7" t="s">
        <v>189</v>
      </c>
      <c r="B24" s="54">
        <v>800</v>
      </c>
      <c r="C24" s="54">
        <v>800</v>
      </c>
      <c r="D24" s="54">
        <v>1040</v>
      </c>
      <c r="E24" s="54">
        <f>'2019 Detail Budget'!D80</f>
        <v>1000</v>
      </c>
      <c r="F24" s="82">
        <v>875</v>
      </c>
      <c r="G24" s="85">
        <f t="shared" si="2"/>
        <v>125</v>
      </c>
      <c r="H24" s="120">
        <v>800</v>
      </c>
    </row>
    <row r="25" spans="1:10">
      <c r="A25" s="7" t="s">
        <v>14</v>
      </c>
      <c r="B25" s="54">
        <v>100</v>
      </c>
      <c r="C25" s="54">
        <v>100</v>
      </c>
      <c r="D25" s="54">
        <v>100</v>
      </c>
      <c r="E25" s="54">
        <f>'2019 Detail Budget'!D121</f>
        <v>1150</v>
      </c>
      <c r="F25" s="82">
        <v>1150</v>
      </c>
      <c r="G25" s="85">
        <f t="shared" si="2"/>
        <v>0</v>
      </c>
      <c r="H25" s="120">
        <v>150</v>
      </c>
      <c r="I25" s="111"/>
    </row>
    <row r="26" spans="1:10">
      <c r="A26" s="7" t="s">
        <v>18</v>
      </c>
      <c r="B26" s="54"/>
      <c r="C26" s="54"/>
      <c r="D26" s="54"/>
      <c r="E26" s="54"/>
      <c r="F26" s="82"/>
      <c r="G26" s="1"/>
    </row>
    <row r="27" spans="1:10">
      <c r="A27" s="7" t="s">
        <v>15</v>
      </c>
      <c r="B27" s="54"/>
      <c r="C27" s="54"/>
      <c r="D27" s="54"/>
      <c r="E27" s="54">
        <v>0</v>
      </c>
      <c r="F27" s="82">
        <v>39912.9</v>
      </c>
      <c r="G27" s="87">
        <f t="shared" si="2"/>
        <v>-39912.9</v>
      </c>
      <c r="H27" s="120">
        <v>27458</v>
      </c>
    </row>
    <row r="28" spans="1:10">
      <c r="A28" s="7" t="s">
        <v>61</v>
      </c>
      <c r="B28" s="54"/>
      <c r="C28" s="54"/>
      <c r="D28" s="54"/>
      <c r="E28" s="54"/>
      <c r="F28" s="82"/>
      <c r="G28" s="1"/>
    </row>
    <row r="29" spans="1:10">
      <c r="A29" s="7" t="s">
        <v>120</v>
      </c>
      <c r="B29" s="54"/>
      <c r="C29" s="54"/>
      <c r="D29" s="54"/>
      <c r="E29" s="54"/>
      <c r="F29"/>
      <c r="G29" s="1"/>
    </row>
    <row r="30" spans="1:10">
      <c r="A30" s="3" t="s">
        <v>16</v>
      </c>
      <c r="B30" s="67">
        <f>SUM(B21:B29)</f>
        <v>308517.45</v>
      </c>
      <c r="C30" s="67">
        <f>SUM(C21:C29)</f>
        <v>316121.12</v>
      </c>
      <c r="D30" s="67">
        <f t="shared" ref="D30" si="3">SUM(D21:D29)</f>
        <v>307768.05</v>
      </c>
      <c r="E30" s="67">
        <f t="shared" ref="E30" si="4">SUM(E21:E29)</f>
        <v>302192.70999999996</v>
      </c>
      <c r="F30" s="110">
        <f>SUM(F21:F28)</f>
        <v>319605.23000000004</v>
      </c>
      <c r="G30" s="122">
        <f>SUM(G21:G28)</f>
        <v>-17412.520000000019</v>
      </c>
      <c r="H30" s="123">
        <f>SUM(H21:H28)</f>
        <v>289810.07999999996</v>
      </c>
    </row>
    <row r="31" spans="1:10">
      <c r="A31" s="3" t="s">
        <v>122</v>
      </c>
      <c r="B31" s="68">
        <f>SUM(B17-B30)</f>
        <v>0</v>
      </c>
      <c r="C31" s="68">
        <f>SUM(C17-C30)</f>
        <v>0</v>
      </c>
      <c r="D31" s="68">
        <f t="shared" ref="D31:F31" si="5">SUM(D17-D30)</f>
        <v>17151.049999999988</v>
      </c>
      <c r="E31" s="68">
        <f t="shared" si="5"/>
        <v>-13903</v>
      </c>
      <c r="F31" s="121">
        <f t="shared" si="5"/>
        <v>-14222.660000000033</v>
      </c>
      <c r="G31" s="1"/>
    </row>
    <row r="32" spans="1:10">
      <c r="A32" s="11"/>
      <c r="B32" s="10"/>
      <c r="C32" s="62"/>
      <c r="D32" s="62"/>
      <c r="E32" s="62"/>
      <c r="F32" s="10"/>
      <c r="G32" s="12"/>
      <c r="J32" s="74"/>
    </row>
    <row r="33" spans="1:8">
      <c r="A33" s="11" t="s">
        <v>71</v>
      </c>
      <c r="B33" s="10"/>
      <c r="C33" s="62"/>
      <c r="D33" s="62"/>
      <c r="E33" s="62"/>
      <c r="F33" s="10" t="s">
        <v>118</v>
      </c>
      <c r="G33" s="12"/>
      <c r="H33" s="74">
        <v>49593</v>
      </c>
    </row>
    <row r="34" spans="1:8">
      <c r="A34" s="11"/>
      <c r="B34" s="10"/>
      <c r="C34" s="62"/>
      <c r="D34" s="62"/>
      <c r="E34" s="62"/>
      <c r="F34" s="10"/>
      <c r="G34" s="12"/>
    </row>
    <row r="35" spans="1:8">
      <c r="A35" s="5" t="s">
        <v>52</v>
      </c>
      <c r="B35" s="44">
        <v>20000</v>
      </c>
      <c r="C35" s="63">
        <v>20000</v>
      </c>
      <c r="D35" s="63">
        <v>20000</v>
      </c>
      <c r="E35" s="63"/>
      <c r="F35" s="44">
        <v>38175.440000000002</v>
      </c>
      <c r="G35" s="12"/>
      <c r="H35" s="74">
        <v>292200</v>
      </c>
    </row>
    <row r="36" spans="1:8">
      <c r="A36" s="5" t="s">
        <v>51</v>
      </c>
      <c r="B36" s="44">
        <v>5000</v>
      </c>
      <c r="C36" s="63">
        <v>5000</v>
      </c>
      <c r="D36" s="63">
        <v>5000</v>
      </c>
      <c r="E36" s="63"/>
      <c r="F36" s="44">
        <v>0</v>
      </c>
      <c r="G36" s="12"/>
      <c r="H36" s="74"/>
    </row>
    <row r="37" spans="1:8">
      <c r="A37" s="5" t="s">
        <v>113</v>
      </c>
      <c r="B37" s="44">
        <v>11386.47</v>
      </c>
      <c r="C37" s="63">
        <v>12428.81</v>
      </c>
      <c r="D37" s="63">
        <v>12812.48</v>
      </c>
      <c r="E37" s="63"/>
      <c r="F37" s="44">
        <v>0</v>
      </c>
      <c r="G37" s="12" t="s">
        <v>194</v>
      </c>
      <c r="H37" s="74">
        <v>60500</v>
      </c>
    </row>
    <row r="38" spans="1:8">
      <c r="A38" s="18" t="s">
        <v>121</v>
      </c>
      <c r="B38" s="44"/>
      <c r="C38" s="63">
        <v>249801</v>
      </c>
      <c r="D38" s="63">
        <v>250670.41</v>
      </c>
      <c r="E38" s="63"/>
      <c r="F38" s="44">
        <v>253235.7</v>
      </c>
      <c r="G38" s="12"/>
      <c r="H38" s="74"/>
    </row>
    <row r="39" spans="1:8">
      <c r="A39" s="125" t="s">
        <v>114</v>
      </c>
      <c r="B39" s="126">
        <f>SUM(B35:B38)</f>
        <v>36386.47</v>
      </c>
      <c r="C39" s="127">
        <f>SUM(C35:C38)</f>
        <v>287229.81</v>
      </c>
      <c r="D39" s="127">
        <f>SUM(D35:D38)</f>
        <v>288482.89</v>
      </c>
      <c r="E39" s="127"/>
      <c r="F39" s="126">
        <f>SUM(F35:F38)</f>
        <v>291411.14</v>
      </c>
      <c r="G39" s="128"/>
      <c r="H39" s="129">
        <f>SUM(H35:H38)</f>
        <v>352700</v>
      </c>
    </row>
    <row r="40" spans="1:8">
      <c r="A40" s="18"/>
      <c r="B40" s="44"/>
      <c r="C40" s="63"/>
      <c r="D40" s="63"/>
      <c r="E40" s="63"/>
      <c r="F40" s="4"/>
      <c r="G40" s="12"/>
      <c r="H40" s="74"/>
    </row>
    <row r="41" spans="1:8">
      <c r="A41" s="18" t="s">
        <v>110</v>
      </c>
      <c r="B41" s="44">
        <v>166.44</v>
      </c>
      <c r="C41" s="64">
        <v>172.35</v>
      </c>
      <c r="D41" s="64">
        <v>172.9</v>
      </c>
      <c r="E41" s="64"/>
      <c r="F41" s="44">
        <v>172.87</v>
      </c>
      <c r="G41" s="12"/>
      <c r="H41" s="74">
        <v>173</v>
      </c>
    </row>
    <row r="42" spans="1:8">
      <c r="A42" s="125" t="s">
        <v>128</v>
      </c>
      <c r="B42" s="126"/>
      <c r="C42" s="130">
        <f>SUM(C39:C41)</f>
        <v>287402.15999999997</v>
      </c>
      <c r="D42" s="130">
        <f>SUM(D39:D41)</f>
        <v>288655.79000000004</v>
      </c>
      <c r="E42" s="130"/>
      <c r="F42" s="135">
        <f>SUM(F39:F41)</f>
        <v>291584.01</v>
      </c>
      <c r="G42" s="136"/>
      <c r="H42" s="137">
        <f>SUM(H39:H41)</f>
        <v>352873</v>
      </c>
    </row>
    <row r="43" spans="1:8">
      <c r="A43" s="18" t="s">
        <v>115</v>
      </c>
      <c r="B43" s="44">
        <v>25619.41</v>
      </c>
      <c r="C43" s="63">
        <v>63120.78</v>
      </c>
      <c r="D43" s="63">
        <v>31120.78</v>
      </c>
      <c r="E43" s="63"/>
      <c r="F43" s="44">
        <v>30634.78</v>
      </c>
      <c r="G43" s="12"/>
      <c r="H43" s="134">
        <v>11096.05</v>
      </c>
    </row>
    <row r="44" spans="1:8">
      <c r="A44" s="1" t="s">
        <v>129</v>
      </c>
      <c r="B44" s="4"/>
      <c r="C44" s="63">
        <v>20</v>
      </c>
      <c r="D44" s="63">
        <v>20</v>
      </c>
      <c r="E44" s="63"/>
      <c r="F44" s="44">
        <v>20</v>
      </c>
      <c r="G44" s="12"/>
      <c r="H44" s="74">
        <v>20</v>
      </c>
    </row>
    <row r="45" spans="1:8" ht="23.4">
      <c r="A45" s="73" t="s">
        <v>116</v>
      </c>
      <c r="B45" s="6"/>
      <c r="C45" s="4"/>
      <c r="D45" s="4"/>
      <c r="E45" s="63"/>
      <c r="F45" s="63"/>
      <c r="G45" s="63"/>
      <c r="H45" s="12"/>
    </row>
    <row r="46" spans="1:8" ht="24" thickBot="1">
      <c r="A46" s="18"/>
      <c r="B46" s="72" t="s">
        <v>126</v>
      </c>
      <c r="C46" s="4"/>
      <c r="D46" s="4"/>
      <c r="E46" s="63"/>
      <c r="F46" s="63"/>
      <c r="G46" s="63"/>
      <c r="H46" s="12"/>
    </row>
    <row r="47" spans="1:8" ht="55.2">
      <c r="A47" s="13" t="s">
        <v>63</v>
      </c>
      <c r="B47" s="15" t="s">
        <v>195</v>
      </c>
      <c r="C47" s="14" t="s">
        <v>66</v>
      </c>
      <c r="D47" s="45" t="s">
        <v>117</v>
      </c>
      <c r="E47" s="65"/>
      <c r="F47" s="65" t="s">
        <v>65</v>
      </c>
      <c r="G47" s="65"/>
      <c r="H47" s="14" t="s">
        <v>196</v>
      </c>
    </row>
    <row r="48" spans="1:8">
      <c r="A48" s="16" t="s">
        <v>62</v>
      </c>
      <c r="B48" s="124">
        <v>11096.05</v>
      </c>
      <c r="C48" s="46">
        <v>49593</v>
      </c>
      <c r="D48" s="47">
        <v>240217.08</v>
      </c>
      <c r="E48" s="66"/>
      <c r="F48" s="57">
        <v>289810.08</v>
      </c>
      <c r="G48" s="57"/>
      <c r="H48" s="48">
        <f>SUM(B48:D48)-F48</f>
        <v>11096.049999999988</v>
      </c>
    </row>
    <row r="49" spans="1:8">
      <c r="A49" s="16" t="s">
        <v>68</v>
      </c>
      <c r="B49" s="49">
        <v>352700</v>
      </c>
      <c r="C49" s="48"/>
      <c r="D49" s="48"/>
      <c r="E49" s="57"/>
      <c r="F49" s="57"/>
      <c r="G49" s="57"/>
      <c r="H49" s="48">
        <f>SUM(B49:D49)</f>
        <v>352700</v>
      </c>
    </row>
    <row r="50" spans="1:8" ht="15" thickBot="1">
      <c r="A50" s="16" t="s">
        <v>64</v>
      </c>
      <c r="B50" s="49">
        <v>173</v>
      </c>
      <c r="C50" s="48"/>
      <c r="D50" s="48"/>
      <c r="E50" s="57"/>
      <c r="F50" s="57"/>
      <c r="G50" s="57"/>
      <c r="H50" s="48">
        <v>173</v>
      </c>
    </row>
    <row r="51" spans="1:8" ht="15" thickBot="1">
      <c r="A51" s="17" t="s">
        <v>67</v>
      </c>
      <c r="B51" s="50">
        <f>SUM(B48:B50)</f>
        <v>363969.05</v>
      </c>
      <c r="C51" s="51"/>
      <c r="D51" s="51">
        <f>SUM(D48:D50)</f>
        <v>240217.08</v>
      </c>
      <c r="E51" s="23"/>
      <c r="F51" s="23">
        <v>308517.45</v>
      </c>
      <c r="G51" s="23"/>
      <c r="H51" s="52">
        <f>SUM(H50, H48:H49)</f>
        <v>363969.05</v>
      </c>
    </row>
    <row r="52" spans="1:8">
      <c r="A52" s="19"/>
      <c r="B52" s="4"/>
      <c r="C52" s="4"/>
      <c r="D52" s="4"/>
      <c r="E52" s="63"/>
      <c r="F52" s="63"/>
      <c r="G52" s="63"/>
      <c r="H52" s="22" t="s">
        <v>81</v>
      </c>
    </row>
    <row r="53" spans="1:8">
      <c r="A53" s="19"/>
      <c r="B53" s="4"/>
      <c r="C53" s="4"/>
      <c r="D53" s="4"/>
      <c r="E53" s="63"/>
      <c r="F53" s="63"/>
      <c r="G53" s="63"/>
      <c r="H53" s="12"/>
    </row>
  </sheetData>
  <mergeCells count="1">
    <mergeCell ref="B1:H1"/>
  </mergeCells>
  <printOptions gridLines="1"/>
  <pageMargins left="0.45" right="0.45" top="0.5" bottom="0.5" header="0.3" footer="0.3"/>
  <pageSetup scale="85" fitToHeight="0" orientation="landscape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16" sqref="B16"/>
    </sheetView>
  </sheetViews>
  <sheetFormatPr defaultRowHeight="14.4"/>
  <cols>
    <col min="1" max="1" width="21.33203125" customWidth="1"/>
    <col min="2" max="2" width="18.5546875" customWidth="1"/>
  </cols>
  <sheetData>
    <row r="1" spans="1:2">
      <c r="A1" t="s">
        <v>131</v>
      </c>
      <c r="B1" t="s">
        <v>145</v>
      </c>
    </row>
    <row r="2" spans="1:2">
      <c r="A2" t="s">
        <v>132</v>
      </c>
      <c r="B2" s="24">
        <v>212.93</v>
      </c>
    </row>
    <row r="3" spans="1:2">
      <c r="A3" t="s">
        <v>133</v>
      </c>
      <c r="B3" s="24">
        <v>122.4</v>
      </c>
    </row>
    <row r="4" spans="1:2">
      <c r="A4" t="s">
        <v>134</v>
      </c>
      <c r="B4" s="24">
        <v>124.31</v>
      </c>
    </row>
    <row r="5" spans="1:2">
      <c r="A5" t="s">
        <v>135</v>
      </c>
      <c r="B5" s="24">
        <v>242.25</v>
      </c>
    </row>
    <row r="6" spans="1:2">
      <c r="A6" t="s">
        <v>136</v>
      </c>
      <c r="B6" s="24">
        <v>157.69999999999999</v>
      </c>
    </row>
    <row r="7" spans="1:2">
      <c r="A7" t="s">
        <v>137</v>
      </c>
      <c r="B7" s="24">
        <v>364.02</v>
      </c>
    </row>
    <row r="8" spans="1:2">
      <c r="B8" s="24"/>
    </row>
    <row r="9" spans="1:2">
      <c r="A9" t="s">
        <v>138</v>
      </c>
      <c r="B9" s="24">
        <v>490.3</v>
      </c>
    </row>
    <row r="10" spans="1:2">
      <c r="A10" t="s">
        <v>139</v>
      </c>
      <c r="B10" s="24">
        <v>2.37</v>
      </c>
    </row>
    <row r="11" spans="1:2">
      <c r="A11" t="s">
        <v>140</v>
      </c>
      <c r="B11" s="24">
        <v>11.86</v>
      </c>
    </row>
    <row r="12" spans="1:2">
      <c r="A12" t="s">
        <v>141</v>
      </c>
      <c r="B12" s="24">
        <v>168.37</v>
      </c>
    </row>
    <row r="13" spans="1:2">
      <c r="A13" t="s">
        <v>142</v>
      </c>
      <c r="B13" s="24">
        <v>189.13</v>
      </c>
    </row>
    <row r="14" spans="1:2">
      <c r="A14" t="s">
        <v>144</v>
      </c>
      <c r="B14" s="74">
        <f>SUM(B9:B13)</f>
        <v>862.03000000000009</v>
      </c>
    </row>
    <row r="16" spans="1:2">
      <c r="A16" t="s">
        <v>143</v>
      </c>
      <c r="B16" s="74">
        <f>SUM(B2:B13)</f>
        <v>2085.64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 Detail Budget</vt:lpstr>
      <vt:lpstr> Summary 2019 Budget</vt:lpstr>
      <vt:lpstr>Sheet1</vt:lpstr>
      <vt:lpstr>' Summary 2019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Manchester Clerk</cp:lastModifiedBy>
  <cp:lastPrinted>2020-04-20T16:31:45Z</cp:lastPrinted>
  <dcterms:created xsi:type="dcterms:W3CDTF">2008-12-12T00:12:12Z</dcterms:created>
  <dcterms:modified xsi:type="dcterms:W3CDTF">2020-05-19T14:45:17Z</dcterms:modified>
</cp:coreProperties>
</file>